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já\ROZ97\a_aktivní\a_DVO_Všetary 2x - dotazy\13-12-2023\výstup str 13-10-2023\"/>
    </mc:Choice>
  </mc:AlternateContent>
  <bookViews>
    <workbookView xWindow="0" yWindow="0" windowWidth="0" windowHeight="0"/>
  </bookViews>
  <sheets>
    <sheet name="Rekapitulace stavby" sheetId="1" r:id="rId1"/>
    <sheet name="SO 100 - SO 100  Vozovky ..." sheetId="2" r:id="rId2"/>
    <sheet name="SO 100.1 - SO 100.1 VRN-D..." sheetId="3" r:id="rId3"/>
    <sheet name="SO 101 - SO 101  Chodníky..." sheetId="4" r:id="rId4"/>
    <sheet name="SO 101.1 - SO 101.1  VRN-..." sheetId="5" r:id="rId5"/>
    <sheet name="SO 110 - SO 110  Vozovky ..." sheetId="6" r:id="rId6"/>
    <sheet name="SO 110.1 - SO 110.1  VRN-..." sheetId="7" r:id="rId7"/>
    <sheet name="SO 111 - SO 111  Chodníky..." sheetId="8" r:id="rId8"/>
    <sheet name="SO 111.1 - SO 111.1  VRN-..." sheetId="9" r:id="rId9"/>
    <sheet name="Seznam figur" sheetId="10" r:id="rId10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'SO 100 - SO 100  Vozovky ...'!$C$121:$K$351</definedName>
    <definedName name="_xlnm.Print_Area" localSheetId="1">'SO 100 - SO 100  Vozovky ...'!$C$109:$K$351</definedName>
    <definedName name="_xlnm.Print_Titles" localSheetId="1">'SO 100 - SO 100  Vozovky ...'!$121:$121</definedName>
    <definedName name="_xlnm._FilterDatabase" localSheetId="2" hidden="1">'SO 100.1 - SO 100.1 VRN-D...'!$C$116:$K$133</definedName>
    <definedName name="_xlnm.Print_Area" localSheetId="2">'SO 100.1 - SO 100.1 VRN-D...'!$C$104:$K$133</definedName>
    <definedName name="_xlnm.Print_Titles" localSheetId="2">'SO 100.1 - SO 100.1 VRN-D...'!$116:$116</definedName>
    <definedName name="_xlnm._FilterDatabase" localSheetId="3" hidden="1">'SO 101 - SO 101  Chodníky...'!$C$119:$K$178</definedName>
    <definedName name="_xlnm.Print_Area" localSheetId="3">'SO 101 - SO 101  Chodníky...'!$C$107:$K$178</definedName>
    <definedName name="_xlnm.Print_Titles" localSheetId="3">'SO 101 - SO 101  Chodníky...'!$119:$119</definedName>
    <definedName name="_xlnm._FilterDatabase" localSheetId="4" hidden="1">'SO 101.1 - SO 101.1  VRN-...'!$C$116:$K$133</definedName>
    <definedName name="_xlnm.Print_Area" localSheetId="4">'SO 101.1 - SO 101.1  VRN-...'!$C$104:$K$133</definedName>
    <definedName name="_xlnm.Print_Titles" localSheetId="4">'SO 101.1 - SO 101.1  VRN-...'!$116:$116</definedName>
    <definedName name="_xlnm._FilterDatabase" localSheetId="5" hidden="1">'SO 110 - SO 110  Vozovky ...'!$C$120:$K$229</definedName>
    <definedName name="_xlnm.Print_Area" localSheetId="5">'SO 110 - SO 110  Vozovky ...'!$C$108:$K$229</definedName>
    <definedName name="_xlnm.Print_Titles" localSheetId="5">'SO 110 - SO 110  Vozovky ...'!$120:$120</definedName>
    <definedName name="_xlnm._FilterDatabase" localSheetId="6" hidden="1">'SO 110.1 - SO 110.1  VRN-...'!$C$116:$K$133</definedName>
    <definedName name="_xlnm.Print_Area" localSheetId="6">'SO 110.1 - SO 110.1  VRN-...'!$C$104:$K$133</definedName>
    <definedName name="_xlnm.Print_Titles" localSheetId="6">'SO 110.1 - SO 110.1  VRN-...'!$116:$116</definedName>
    <definedName name="_xlnm._FilterDatabase" localSheetId="7" hidden="1">'SO 111 - SO 111  Chodníky...'!$C$121:$K$190</definedName>
    <definedName name="_xlnm.Print_Area" localSheetId="7">'SO 111 - SO 111  Chodníky...'!$C$109:$K$190</definedName>
    <definedName name="_xlnm.Print_Titles" localSheetId="7">'SO 111 - SO 111  Chodníky...'!$121:$121</definedName>
    <definedName name="_xlnm._FilterDatabase" localSheetId="8" hidden="1">'SO 111.1 - SO 111.1  VRN-...'!$C$116:$K$133</definedName>
    <definedName name="_xlnm.Print_Area" localSheetId="8">'SO 111.1 - SO 111.1  VRN-...'!$C$104:$K$133</definedName>
    <definedName name="_xlnm.Print_Titles" localSheetId="8">'SO 111.1 - SO 111.1  VRN-...'!$116:$116</definedName>
    <definedName name="_xlnm.Print_Area" localSheetId="9">'Seznam figur'!$C$4:$G$287</definedName>
    <definedName name="_xlnm.Print_Titles" localSheetId="9">'Seznam figur'!$9:$9</definedName>
  </definedNames>
  <calcPr/>
</workbook>
</file>

<file path=xl/calcChain.xml><?xml version="1.0" encoding="utf-8"?>
<calcChain xmlns="http://schemas.openxmlformats.org/spreadsheetml/2006/main">
  <c i="10" l="1" r="D7"/>
  <c i="9" r="J37"/>
  <c r="J36"/>
  <c i="1" r="AY102"/>
  <c i="9" r="J35"/>
  <c i="1" r="AX102"/>
  <c i="9" r="BI133"/>
  <c r="BH133"/>
  <c r="BG133"/>
  <c r="BF133"/>
  <c r="T133"/>
  <c r="R133"/>
  <c r="P133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89"/>
  <c r="E7"/>
  <c r="E107"/>
  <c i="8" r="J37"/>
  <c r="J36"/>
  <c i="1" r="AY101"/>
  <c i="8" r="J35"/>
  <c i="1" r="AX101"/>
  <c i="8"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3"/>
  <c r="BH183"/>
  <c r="BG183"/>
  <c r="BF183"/>
  <c r="T183"/>
  <c r="T182"/>
  <c r="R183"/>
  <c r="R182"/>
  <c r="P183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116"/>
  <c r="E7"/>
  <c r="E112"/>
  <c i="7" r="J37"/>
  <c r="J36"/>
  <c i="1" r="AY100"/>
  <c i="7" r="J35"/>
  <c i="1" r="AX100"/>
  <c i="7" r="BI133"/>
  <c r="BH133"/>
  <c r="BG133"/>
  <c r="BF133"/>
  <c r="T133"/>
  <c r="R133"/>
  <c r="P133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111"/>
  <c r="E7"/>
  <c r="E107"/>
  <c i="6" r="J37"/>
  <c r="J36"/>
  <c i="1" r="AY99"/>
  <c i="6" r="J35"/>
  <c i="1" r="AX99"/>
  <c i="6" r="BI229"/>
  <c r="BH229"/>
  <c r="BG229"/>
  <c r="BF229"/>
  <c r="T229"/>
  <c r="R229"/>
  <c r="P229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5"/>
  <c r="BH165"/>
  <c r="BG165"/>
  <c r="BF165"/>
  <c r="T165"/>
  <c r="T164"/>
  <c r="R165"/>
  <c r="R164"/>
  <c r="P165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111"/>
  <c i="5" r="J37"/>
  <c r="J36"/>
  <c i="1" r="AY98"/>
  <c i="5" r="J35"/>
  <c i="1" r="AX98"/>
  <c i="5" r="BI133"/>
  <c r="BH133"/>
  <c r="BG133"/>
  <c r="BF133"/>
  <c r="T133"/>
  <c r="R133"/>
  <c r="P133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111"/>
  <c r="E7"/>
  <c r="E107"/>
  <c i="4" r="J37"/>
  <c r="J36"/>
  <c i="1" r="AY97"/>
  <c i="4" r="J35"/>
  <c i="1" r="AX97"/>
  <c i="4"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92"/>
  <c r="J17"/>
  <c r="J12"/>
  <c r="J89"/>
  <c r="E7"/>
  <c r="E85"/>
  <c i="3" r="J37"/>
  <c r="J36"/>
  <c i="1" r="AY96"/>
  <c i="3" r="J35"/>
  <c i="1" r="AX96"/>
  <c i="3" r="BI133"/>
  <c r="BH133"/>
  <c r="BG133"/>
  <c r="BF133"/>
  <c r="T133"/>
  <c r="R133"/>
  <c r="P133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89"/>
  <c r="E7"/>
  <c r="E107"/>
  <c i="2" r="J37"/>
  <c r="J36"/>
  <c i="1" r="AY95"/>
  <c i="2" r="J35"/>
  <c i="1" r="AX95"/>
  <c i="2"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3"/>
  <c r="BH343"/>
  <c r="BG343"/>
  <c r="BF343"/>
  <c r="T343"/>
  <c r="R343"/>
  <c r="P343"/>
  <c r="BI339"/>
  <c r="BH339"/>
  <c r="BG339"/>
  <c r="BF339"/>
  <c r="T339"/>
  <c r="R339"/>
  <c r="P339"/>
  <c r="BI335"/>
  <c r="BH335"/>
  <c r="BG335"/>
  <c r="BF335"/>
  <c r="T335"/>
  <c r="R335"/>
  <c r="P335"/>
  <c r="BI331"/>
  <c r="BH331"/>
  <c r="BG331"/>
  <c r="BF331"/>
  <c r="T331"/>
  <c r="R331"/>
  <c r="P331"/>
  <c r="BI327"/>
  <c r="BH327"/>
  <c r="BG327"/>
  <c r="BF327"/>
  <c r="T327"/>
  <c r="R327"/>
  <c r="P327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36"/>
  <c r="BH236"/>
  <c r="BG236"/>
  <c r="BF236"/>
  <c r="T236"/>
  <c r="R236"/>
  <c r="P236"/>
  <c r="BI226"/>
  <c r="BH226"/>
  <c r="BG226"/>
  <c r="BF226"/>
  <c r="T226"/>
  <c r="R226"/>
  <c r="P226"/>
  <c r="BI225"/>
  <c r="BH225"/>
  <c r="BG225"/>
  <c r="BF225"/>
  <c r="T225"/>
  <c r="R225"/>
  <c r="P225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T182"/>
  <c r="R183"/>
  <c r="R182"/>
  <c r="P183"/>
  <c r="P182"/>
  <c r="BI180"/>
  <c r="BH180"/>
  <c r="BG180"/>
  <c r="BF180"/>
  <c r="T180"/>
  <c r="R180"/>
  <c r="P180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92"/>
  <c r="J17"/>
  <c r="J12"/>
  <c r="J89"/>
  <c r="E7"/>
  <c r="E112"/>
  <c i="1" r="L90"/>
  <c r="AM90"/>
  <c r="AM89"/>
  <c r="L89"/>
  <c r="AM87"/>
  <c r="L87"/>
  <c r="L85"/>
  <c r="L84"/>
  <c i="2" r="BK339"/>
  <c r="J315"/>
  <c r="J306"/>
  <c r="J293"/>
  <c r="BK279"/>
  <c r="BK260"/>
  <c r="BK247"/>
  <c r="BK207"/>
  <c r="BK188"/>
  <c r="BK160"/>
  <c r="BK148"/>
  <c r="J125"/>
  <c r="J347"/>
  <c r="BK331"/>
  <c r="BK303"/>
  <c r="J296"/>
  <c r="J254"/>
  <c r="J221"/>
  <c r="BK209"/>
  <c r="J195"/>
  <c r="BK177"/>
  <c r="BK164"/>
  <c r="BK141"/>
  <c r="J128"/>
  <c r="J311"/>
  <c r="BK293"/>
  <c r="J277"/>
  <c r="J266"/>
  <c r="BK236"/>
  <c r="BK217"/>
  <c r="BK201"/>
  <c r="J183"/>
  <c r="BK146"/>
  <c r="BK125"/>
  <c r="BK327"/>
  <c r="BK315"/>
  <c r="J301"/>
  <c r="BK281"/>
  <c r="J247"/>
  <c r="BK221"/>
  <c r="J193"/>
  <c r="J177"/>
  <c r="J168"/>
  <c r="J152"/>
  <c r="BK137"/>
  <c i="3" r="BK125"/>
  <c r="J127"/>
  <c r="BK128"/>
  <c r="BK120"/>
  <c r="BK123"/>
  <c i="4" r="BK176"/>
  <c r="BK166"/>
  <c r="J153"/>
  <c r="BK145"/>
  <c r="J123"/>
  <c r="J164"/>
  <c r="J149"/>
  <c r="BK137"/>
  <c r="J176"/>
  <c r="BK168"/>
  <c r="BK160"/>
  <c r="J145"/>
  <c r="J135"/>
  <c i="5" r="BK126"/>
  <c r="J133"/>
  <c r="BK120"/>
  <c r="J128"/>
  <c r="J120"/>
  <c r="J123"/>
  <c i="6" r="BK227"/>
  <c r="BK209"/>
  <c r="BK190"/>
  <c r="J174"/>
  <c r="J165"/>
  <c r="BK152"/>
  <c r="BK229"/>
  <c r="J207"/>
  <c r="J179"/>
  <c r="J162"/>
  <c r="J142"/>
  <c r="J130"/>
  <c r="J215"/>
  <c r="BK188"/>
  <c r="BK179"/>
  <c r="BK165"/>
  <c r="J150"/>
  <c r="J209"/>
  <c r="BK202"/>
  <c r="J196"/>
  <c r="J186"/>
  <c r="BK156"/>
  <c r="J140"/>
  <c i="7" r="BK133"/>
  <c r="BK119"/>
  <c r="J122"/>
  <c r="BK127"/>
  <c r="BK121"/>
  <c r="BK125"/>
  <c i="8" r="J188"/>
  <c r="BK172"/>
  <c r="BK157"/>
  <c r="BK187"/>
  <c r="BK178"/>
  <c r="J155"/>
  <c r="BK188"/>
  <c r="J174"/>
  <c r="BK145"/>
  <c r="BK131"/>
  <c r="J172"/>
  <c r="J157"/>
  <c r="J149"/>
  <c r="BK135"/>
  <c r="BK129"/>
  <c i="9" r="BK125"/>
  <c r="J121"/>
  <c r="J122"/>
  <c r="BK127"/>
  <c i="2" r="BK343"/>
  <c r="BK313"/>
  <c r="BK296"/>
  <c r="BK291"/>
  <c r="BK277"/>
  <c r="J257"/>
  <c r="J226"/>
  <c r="J205"/>
  <c r="BK183"/>
  <c r="BK152"/>
  <c r="BK133"/>
  <c r="BK351"/>
  <c r="J343"/>
  <c r="BK319"/>
  <c r="J297"/>
  <c r="BK275"/>
  <c r="BK248"/>
  <c r="BK220"/>
  <c r="BK205"/>
  <c r="BK193"/>
  <c r="J172"/>
  <c r="J146"/>
  <c r="J139"/>
  <c r="J351"/>
  <c r="BK307"/>
  <c r="BK292"/>
  <c r="BK273"/>
  <c r="J248"/>
  <c r="BK225"/>
  <c r="BK214"/>
  <c r="BK186"/>
  <c r="BK172"/>
  <c r="J131"/>
  <c r="J339"/>
  <c r="J323"/>
  <c r="J307"/>
  <c r="BK297"/>
  <c r="BK263"/>
  <c r="BK226"/>
  <c r="J201"/>
  <c r="J188"/>
  <c r="BK174"/>
  <c r="J160"/>
  <c r="BK150"/>
  <c r="BK135"/>
  <c i="3" r="BK126"/>
  <c r="J129"/>
  <c r="J133"/>
  <c r="J122"/>
  <c r="J125"/>
  <c i="4" r="BK135"/>
  <c r="J168"/>
  <c r="BK155"/>
  <c r="BK147"/>
  <c r="J125"/>
  <c r="BK162"/>
  <c r="J147"/>
  <c r="BK123"/>
  <c r="J172"/>
  <c r="J166"/>
  <c r="J155"/>
  <c r="BK141"/>
  <c r="J127"/>
  <c i="5" r="J125"/>
  <c r="BK129"/>
  <c r="J119"/>
  <c r="J126"/>
  <c r="BK128"/>
  <c r="J122"/>
  <c i="6" r="J223"/>
  <c r="BK207"/>
  <c r="BK198"/>
  <c r="BK177"/>
  <c r="BK169"/>
  <c r="BK154"/>
  <c r="J136"/>
  <c r="BK223"/>
  <c r="BK194"/>
  <c r="BK174"/>
  <c r="BK147"/>
  <c r="BK132"/>
  <c r="J227"/>
  <c r="J190"/>
  <c r="J184"/>
  <c r="J169"/>
  <c r="J152"/>
  <c r="BK215"/>
  <c r="J198"/>
  <c r="J189"/>
  <c r="BK158"/>
  <c r="BK142"/>
  <c r="BK130"/>
  <c i="7" r="J120"/>
  <c r="J125"/>
  <c r="J129"/>
  <c r="BK122"/>
  <c r="BK120"/>
  <c i="8" r="BK176"/>
  <c r="J159"/>
  <c r="J143"/>
  <c r="J180"/>
  <c r="BK163"/>
  <c r="BK151"/>
  <c r="J183"/>
  <c r="J168"/>
  <c r="BK141"/>
  <c r="J129"/>
  <c r="BK170"/>
  <c r="BK159"/>
  <c r="J151"/>
  <c r="BK143"/>
  <c r="J131"/>
  <c i="9" r="J133"/>
  <c r="J123"/>
  <c r="J128"/>
  <c r="BK119"/>
  <c r="J120"/>
  <c r="BK123"/>
  <c r="BK120"/>
  <c i="2" r="BK323"/>
  <c r="BK317"/>
  <c r="BK305"/>
  <c r="J292"/>
  <c r="J273"/>
  <c r="BK251"/>
  <c r="BK211"/>
  <c r="BK180"/>
  <c r="J150"/>
  <c r="BK128"/>
  <c r="BK349"/>
  <c r="J335"/>
  <c r="J313"/>
  <c r="J290"/>
  <c r="J260"/>
  <c r="BK246"/>
  <c r="J217"/>
  <c r="J203"/>
  <c r="J180"/>
  <c r="BK168"/>
  <c r="BK144"/>
  <c r="J137"/>
  <c r="J327"/>
  <c r="BK301"/>
  <c r="J279"/>
  <c r="J271"/>
  <c r="J246"/>
  <c r="J220"/>
  <c r="J209"/>
  <c r="BK197"/>
  <c r="J176"/>
  <c r="BK139"/>
  <c r="BK347"/>
  <c r="J331"/>
  <c r="J319"/>
  <c r="J305"/>
  <c r="BK271"/>
  <c r="J236"/>
  <c r="BK203"/>
  <c r="BK191"/>
  <c r="BK176"/>
  <c r="J164"/>
  <c r="J144"/>
  <c i="3" r="J128"/>
  <c r="J123"/>
  <c r="BK122"/>
  <c r="BK129"/>
  <c r="BK121"/>
  <c r="J121"/>
  <c i="4" r="BK175"/>
  <c r="J160"/>
  <c r="BK151"/>
  <c r="BK127"/>
  <c r="J170"/>
  <c r="BK153"/>
  <c r="BK139"/>
  <c r="BK178"/>
  <c r="BK170"/>
  <c r="BK164"/>
  <c r="J151"/>
  <c r="J139"/>
  <c r="BK125"/>
  <c i="5" r="J121"/>
  <c r="BK122"/>
  <c r="BK133"/>
  <c r="BK121"/>
  <c r="BK125"/>
  <c i="6" r="J219"/>
  <c r="BK201"/>
  <c r="J183"/>
  <c r="BK170"/>
  <c r="BK162"/>
  <c r="BK150"/>
  <c r="BK124"/>
  <c r="BK204"/>
  <c r="BK183"/>
  <c r="J170"/>
  <c r="J145"/>
  <c r="BK136"/>
  <c r="BK219"/>
  <c r="BK196"/>
  <c r="BK185"/>
  <c r="J177"/>
  <c r="J160"/>
  <c r="BK145"/>
  <c r="J205"/>
  <c r="J201"/>
  <c r="J194"/>
  <c r="BK184"/>
  <c r="J154"/>
  <c r="BK127"/>
  <c i="7" r="J121"/>
  <c r="BK128"/>
  <c r="J133"/>
  <c r="BK123"/>
  <c r="J127"/>
  <c r="J123"/>
  <c i="8" r="J187"/>
  <c r="J170"/>
  <c r="J145"/>
  <c r="BK183"/>
  <c r="BK162"/>
  <c r="BK190"/>
  <c r="J176"/>
  <c r="BK149"/>
  <c r="J135"/>
  <c r="BK174"/>
  <c r="J162"/>
  <c r="BK155"/>
  <c r="BK139"/>
  <c r="J127"/>
  <c i="9" r="J127"/>
  <c r="BK129"/>
  <c r="BK133"/>
  <c r="J119"/>
  <c r="J129"/>
  <c r="BK121"/>
  <c i="2" r="J321"/>
  <c r="BK311"/>
  <c r="BK295"/>
  <c r="J281"/>
  <c r="J263"/>
  <c r="BK254"/>
  <c r="J214"/>
  <c r="J199"/>
  <c r="J156"/>
  <c r="J135"/>
  <c i="1" r="AS94"/>
  <c i="2" r="J295"/>
  <c r="BK266"/>
  <c r="J225"/>
  <c r="J211"/>
  <c r="BK199"/>
  <c r="J191"/>
  <c r="BK170"/>
  <c r="J148"/>
  <c r="BK131"/>
  <c r="J317"/>
  <c r="J303"/>
  <c r="BK290"/>
  <c r="J275"/>
  <c r="J251"/>
  <c r="BK222"/>
  <c r="J207"/>
  <c r="BK195"/>
  <c r="J174"/>
  <c r="J133"/>
  <c r="J349"/>
  <c r="BK335"/>
  <c r="BK321"/>
  <c r="BK306"/>
  <c r="J291"/>
  <c r="BK257"/>
  <c r="J222"/>
  <c r="J197"/>
  <c r="J186"/>
  <c r="J170"/>
  <c r="BK156"/>
  <c r="J141"/>
  <c i="3" r="BK127"/>
  <c r="BK133"/>
  <c r="J119"/>
  <c r="J126"/>
  <c r="BK119"/>
  <c r="J120"/>
  <c i="4" r="BK172"/>
  <c r="J158"/>
  <c r="BK131"/>
  <c r="J178"/>
  <c r="BK158"/>
  <c r="J141"/>
  <c r="J131"/>
  <c r="J175"/>
  <c r="J162"/>
  <c r="BK149"/>
  <c r="J137"/>
  <c i="5" r="J127"/>
  <c r="BK123"/>
  <c r="BK127"/>
  <c r="J129"/>
  <c r="BK119"/>
  <c i="6" r="BK211"/>
  <c r="BK205"/>
  <c r="BK189"/>
  <c r="J172"/>
  <c r="BK160"/>
  <c r="J127"/>
  <c r="J211"/>
  <c r="J185"/>
  <c r="BK176"/>
  <c r="J156"/>
  <c r="BK140"/>
  <c r="J124"/>
  <c r="J202"/>
  <c r="BK186"/>
  <c r="BK172"/>
  <c r="J158"/>
  <c r="J229"/>
  <c r="J204"/>
  <c r="J188"/>
  <c r="J176"/>
  <c r="J147"/>
  <c r="J132"/>
  <c i="7" r="BK126"/>
  <c r="BK129"/>
  <c r="J119"/>
  <c r="J128"/>
  <c r="J126"/>
  <c i="8" r="J190"/>
  <c r="J178"/>
  <c r="BK168"/>
  <c r="BK153"/>
  <c r="BK166"/>
  <c r="BK127"/>
  <c r="BK180"/>
  <c r="J163"/>
  <c r="J139"/>
  <c r="BK125"/>
  <c r="J166"/>
  <c r="J153"/>
  <c r="J141"/>
  <c r="J125"/>
  <c i="9" r="BK128"/>
  <c r="BK122"/>
  <c r="J125"/>
  <c r="BK126"/>
  <c r="J126"/>
  <c i="2" l="1" r="BK124"/>
  <c r="J124"/>
  <c r="J98"/>
  <c r="R185"/>
  <c r="R213"/>
  <c r="P265"/>
  <c i="3" r="T118"/>
  <c r="T117"/>
  <c i="4" r="P122"/>
  <c r="R157"/>
  <c r="P174"/>
  <c i="5" r="BK118"/>
  <c r="J118"/>
  <c r="J97"/>
  <c i="6" r="R123"/>
  <c r="R144"/>
  <c r="T168"/>
  <c i="7" r="R118"/>
  <c r="R117"/>
  <c i="8" r="BK124"/>
  <c r="J124"/>
  <c r="J98"/>
  <c r="BK161"/>
  <c r="J161"/>
  <c r="J99"/>
  <c r="P165"/>
  <c r="BK186"/>
  <c r="J186"/>
  <c r="J102"/>
  <c i="2" r="T124"/>
  <c r="BK185"/>
  <c r="J185"/>
  <c r="J100"/>
  <c r="P213"/>
  <c r="R265"/>
  <c i="3" r="P118"/>
  <c r="P117"/>
  <c i="1" r="AU96"/>
  <c i="4" r="R122"/>
  <c r="R121"/>
  <c r="R120"/>
  <c r="BK157"/>
  <c r="J157"/>
  <c r="J99"/>
  <c r="R174"/>
  <c i="5" r="T118"/>
  <c r="T117"/>
  <c i="6" r="T123"/>
  <c r="P144"/>
  <c r="R168"/>
  <c i="7" r="P118"/>
  <c r="P117"/>
  <c i="1" r="AU100"/>
  <c i="8" r="T124"/>
  <c r="R161"/>
  <c r="R165"/>
  <c r="R186"/>
  <c i="9" r="R118"/>
  <c r="R117"/>
  <c i="2" r="P124"/>
  <c r="T185"/>
  <c r="BK213"/>
  <c r="J213"/>
  <c r="J101"/>
  <c r="T265"/>
  <c i="3" r="BK118"/>
  <c r="J118"/>
  <c r="J97"/>
  <c i="4" r="BK122"/>
  <c r="J122"/>
  <c r="J98"/>
  <c r="P157"/>
  <c r="T174"/>
  <c i="5" r="P118"/>
  <c r="P117"/>
  <c i="1" r="AU98"/>
  <c i="6" r="BK123"/>
  <c r="J123"/>
  <c r="J98"/>
  <c r="T144"/>
  <c r="P168"/>
  <c i="7" r="BK118"/>
  <c r="J118"/>
  <c r="J97"/>
  <c i="8" r="P124"/>
  <c r="P123"/>
  <c r="P122"/>
  <c i="1" r="AU101"/>
  <c i="8" r="P161"/>
  <c r="BK165"/>
  <c r="J165"/>
  <c r="J100"/>
  <c r="P186"/>
  <c i="9" r="BK118"/>
  <c r="J118"/>
  <c r="J97"/>
  <c r="T118"/>
  <c r="T117"/>
  <c i="2" r="R124"/>
  <c r="R123"/>
  <c r="R122"/>
  <c r="P185"/>
  <c r="T213"/>
  <c r="BK265"/>
  <c r="J265"/>
  <c r="J102"/>
  <c i="3" r="R118"/>
  <c r="R117"/>
  <c i="4" r="T122"/>
  <c r="T121"/>
  <c r="T120"/>
  <c r="T157"/>
  <c r="BK174"/>
  <c r="J174"/>
  <c r="J100"/>
  <c i="5" r="R118"/>
  <c r="R117"/>
  <c i="6" r="P123"/>
  <c r="P122"/>
  <c r="P121"/>
  <c i="1" r="AU99"/>
  <c i="6" r="BK144"/>
  <c r="J144"/>
  <c r="J99"/>
  <c r="BK168"/>
  <c r="J168"/>
  <c r="J101"/>
  <c i="7" r="T118"/>
  <c r="T117"/>
  <c i="8" r="R124"/>
  <c r="R123"/>
  <c r="R122"/>
  <c r="T161"/>
  <c r="T165"/>
  <c r="T186"/>
  <c i="9" r="P118"/>
  <c r="P117"/>
  <c i="1" r="AU102"/>
  <c i="8" r="BK182"/>
  <c r="J182"/>
  <c r="J101"/>
  <c i="2" r="BK182"/>
  <c r="J182"/>
  <c r="J99"/>
  <c i="6" r="BK164"/>
  <c r="J164"/>
  <c r="J100"/>
  <c i="9" r="J111"/>
  <c r="BE125"/>
  <c r="BE127"/>
  <c r="BE133"/>
  <c r="E85"/>
  <c r="BE119"/>
  <c r="BE121"/>
  <c r="BE122"/>
  <c r="BE123"/>
  <c r="BE128"/>
  <c r="F92"/>
  <c r="BE120"/>
  <c r="BE126"/>
  <c r="BE129"/>
  <c i="8" r="F92"/>
  <c r="BE125"/>
  <c r="BE145"/>
  <c r="BE176"/>
  <c r="BE178"/>
  <c r="BE180"/>
  <c r="BE183"/>
  <c r="BE187"/>
  <c r="BE188"/>
  <c r="BE190"/>
  <c r="BE127"/>
  <c r="BE151"/>
  <c r="BE157"/>
  <c r="BE163"/>
  <c r="BE166"/>
  <c r="BE170"/>
  <c r="E85"/>
  <c r="J89"/>
  <c r="BE129"/>
  <c r="BE135"/>
  <c r="BE141"/>
  <c r="BE143"/>
  <c r="BE153"/>
  <c r="BE155"/>
  <c r="BE168"/>
  <c r="BE172"/>
  <c r="BE174"/>
  <c r="BE131"/>
  <c r="BE139"/>
  <c r="BE149"/>
  <c r="BE159"/>
  <c r="BE162"/>
  <c i="7" r="BE119"/>
  <c r="BE120"/>
  <c r="BE128"/>
  <c r="E85"/>
  <c r="F92"/>
  <c r="BE125"/>
  <c r="J89"/>
  <c r="BE121"/>
  <c r="BE122"/>
  <c r="BE126"/>
  <c r="BE133"/>
  <c r="BE123"/>
  <c r="BE127"/>
  <c r="BE129"/>
  <c i="6" r="J89"/>
  <c r="BE152"/>
  <c r="BE160"/>
  <c r="BE165"/>
  <c r="BE169"/>
  <c r="BE170"/>
  <c r="BE172"/>
  <c r="BE177"/>
  <c r="BE179"/>
  <c r="BE185"/>
  <c r="BE190"/>
  <c r="BE219"/>
  <c r="F92"/>
  <c r="BE124"/>
  <c r="BE127"/>
  <c r="BE136"/>
  <c r="BE147"/>
  <c r="BE154"/>
  <c r="BE162"/>
  <c r="BE174"/>
  <c r="BE183"/>
  <c r="BE198"/>
  <c r="BE204"/>
  <c r="BE205"/>
  <c r="BE209"/>
  <c r="BE223"/>
  <c r="BE150"/>
  <c r="BE158"/>
  <c r="BE188"/>
  <c r="BE189"/>
  <c r="BE196"/>
  <c r="BE201"/>
  <c r="BE207"/>
  <c r="BE211"/>
  <c r="BE215"/>
  <c r="BE227"/>
  <c r="E85"/>
  <c r="BE130"/>
  <c r="BE132"/>
  <c r="BE140"/>
  <c r="BE142"/>
  <c r="BE145"/>
  <c r="BE156"/>
  <c r="BE176"/>
  <c r="BE184"/>
  <c r="BE186"/>
  <c r="BE194"/>
  <c r="BE202"/>
  <c r="BE229"/>
  <c i="5" r="E85"/>
  <c r="BE120"/>
  <c r="BE126"/>
  <c r="J89"/>
  <c r="F92"/>
  <c r="BE122"/>
  <c r="BE123"/>
  <c r="BE121"/>
  <c r="BE125"/>
  <c r="BE133"/>
  <c r="BE119"/>
  <c r="BE127"/>
  <c r="BE128"/>
  <c r="BE129"/>
  <c i="4" r="E110"/>
  <c r="J114"/>
  <c r="F117"/>
  <c r="BE147"/>
  <c r="BE158"/>
  <c r="BE162"/>
  <c r="BE166"/>
  <c r="BE168"/>
  <c r="BE175"/>
  <c r="BE125"/>
  <c r="BE131"/>
  <c r="BE145"/>
  <c r="BE151"/>
  <c r="BE155"/>
  <c r="BE160"/>
  <c r="BE172"/>
  <c r="BE135"/>
  <c r="BE137"/>
  <c r="BE141"/>
  <c r="BE149"/>
  <c r="BE153"/>
  <c r="BE164"/>
  <c r="BE170"/>
  <c r="BE176"/>
  <c r="BE178"/>
  <c r="BE123"/>
  <c r="BE127"/>
  <c r="BE139"/>
  <c i="3" r="E85"/>
  <c r="BE122"/>
  <c r="BE126"/>
  <c r="BE127"/>
  <c r="BE128"/>
  <c r="BE133"/>
  <c r="J111"/>
  <c r="BE123"/>
  <c r="F92"/>
  <c r="BE120"/>
  <c r="BE125"/>
  <c r="BE119"/>
  <c r="BE121"/>
  <c r="BE129"/>
  <c i="2" r="E85"/>
  <c r="J116"/>
  <c r="BE125"/>
  <c r="BE128"/>
  <c r="BE146"/>
  <c r="BE170"/>
  <c r="BE180"/>
  <c r="BE197"/>
  <c r="BE205"/>
  <c r="BE207"/>
  <c r="BE214"/>
  <c r="BE217"/>
  <c r="BE248"/>
  <c r="BE251"/>
  <c r="BE260"/>
  <c r="BE273"/>
  <c r="BE277"/>
  <c r="BE292"/>
  <c r="BE293"/>
  <c r="BE307"/>
  <c r="BE317"/>
  <c r="F119"/>
  <c r="BE135"/>
  <c r="BE141"/>
  <c r="BE148"/>
  <c r="BE160"/>
  <c r="BE164"/>
  <c r="BE176"/>
  <c r="BE177"/>
  <c r="BE191"/>
  <c r="BE203"/>
  <c r="BE211"/>
  <c r="BE225"/>
  <c r="BE246"/>
  <c r="BE247"/>
  <c r="BE254"/>
  <c r="BE303"/>
  <c r="BE305"/>
  <c r="BE313"/>
  <c r="BE319"/>
  <c r="BE331"/>
  <c r="BE335"/>
  <c r="BE343"/>
  <c r="BE347"/>
  <c r="BE133"/>
  <c r="BE150"/>
  <c r="BE152"/>
  <c r="BE156"/>
  <c r="BE183"/>
  <c r="BE186"/>
  <c r="BE199"/>
  <c r="BE226"/>
  <c r="BE257"/>
  <c r="BE279"/>
  <c r="BE281"/>
  <c r="BE290"/>
  <c r="BE291"/>
  <c r="BE306"/>
  <c r="BE311"/>
  <c r="BE315"/>
  <c r="BE321"/>
  <c r="BE323"/>
  <c r="BE327"/>
  <c r="BE339"/>
  <c r="BE349"/>
  <c r="BE351"/>
  <c r="BE131"/>
  <c r="BE137"/>
  <c r="BE139"/>
  <c r="BE144"/>
  <c r="BE168"/>
  <c r="BE172"/>
  <c r="BE174"/>
  <c r="BE188"/>
  <c r="BE193"/>
  <c r="BE195"/>
  <c r="BE201"/>
  <c r="BE209"/>
  <c r="BE220"/>
  <c r="BE221"/>
  <c r="BE222"/>
  <c r="BE236"/>
  <c r="BE263"/>
  <c r="BE266"/>
  <c r="BE271"/>
  <c r="BE275"/>
  <c r="BE295"/>
  <c r="BE296"/>
  <c r="BE297"/>
  <c r="BE301"/>
  <c r="F34"/>
  <c i="1" r="BA95"/>
  <c i="2" r="J34"/>
  <c i="1" r="AW95"/>
  <c i="3" r="F37"/>
  <c i="1" r="BD96"/>
  <c i="3" r="F35"/>
  <c i="1" r="BB96"/>
  <c i="4" r="F34"/>
  <c i="1" r="BA97"/>
  <c i="4" r="F36"/>
  <c i="1" r="BC97"/>
  <c i="5" r="J34"/>
  <c i="1" r="AW98"/>
  <c i="6" r="F36"/>
  <c i="1" r="BC99"/>
  <c i="7" r="F35"/>
  <c i="1" r="BB100"/>
  <c i="7" r="F34"/>
  <c i="1" r="BA100"/>
  <c i="7" r="F36"/>
  <c i="1" r="BC100"/>
  <c i="8" r="J34"/>
  <c i="1" r="AW101"/>
  <c i="8" r="F34"/>
  <c i="1" r="BA101"/>
  <c i="9" r="F36"/>
  <c i="1" r="BC102"/>
  <c i="9" r="F35"/>
  <c i="1" r="BB102"/>
  <c i="2" r="F37"/>
  <c i="1" r="BD95"/>
  <c i="2" r="F36"/>
  <c i="1" r="BC95"/>
  <c i="4" r="J34"/>
  <c i="1" r="AW97"/>
  <c i="5" r="F36"/>
  <c i="1" r="BC98"/>
  <c i="5" r="F37"/>
  <c i="1" r="BD98"/>
  <c i="5" r="F34"/>
  <c i="1" r="BA98"/>
  <c i="6" r="J34"/>
  <c i="1" r="AW99"/>
  <c i="6" r="F34"/>
  <c i="1" r="BA99"/>
  <c i="7" r="J34"/>
  <c i="1" r="AW100"/>
  <c i="7" r="F37"/>
  <c i="1" r="BD100"/>
  <c i="8" r="F35"/>
  <c i="1" r="BB101"/>
  <c i="8" r="F37"/>
  <c i="1" r="BD101"/>
  <c i="2" r="F35"/>
  <c i="1" r="BB95"/>
  <c i="3" r="J34"/>
  <c i="1" r="AW96"/>
  <c i="3" r="F34"/>
  <c i="1" r="BA96"/>
  <c i="3" r="F36"/>
  <c i="1" r="BC96"/>
  <c i="4" r="F35"/>
  <c i="1" r="BB97"/>
  <c i="4" r="F37"/>
  <c i="1" r="BD97"/>
  <c i="5" r="F35"/>
  <c i="1" r="BB98"/>
  <c i="6" r="F35"/>
  <c i="1" r="BB99"/>
  <c i="6" r="F37"/>
  <c i="1" r="BD99"/>
  <c i="8" r="F36"/>
  <c i="1" r="BC101"/>
  <c i="9" r="J34"/>
  <c i="1" r="AW102"/>
  <c i="9" r="F34"/>
  <c i="1" r="BA102"/>
  <c i="9" r="F37"/>
  <c i="1" r="BD102"/>
  <c i="8" l="1" r="T123"/>
  <c r="T122"/>
  <c i="6" r="T122"/>
  <c r="T121"/>
  <c r="R122"/>
  <c r="R121"/>
  <c i="2" r="P123"/>
  <c r="P122"/>
  <c i="1" r="AU95"/>
  <c i="2" r="T123"/>
  <c r="T122"/>
  <c i="4" r="P121"/>
  <c r="P120"/>
  <c i="1" r="AU97"/>
  <c i="6" r="BK122"/>
  <c r="J122"/>
  <c r="J97"/>
  <c i="9" r="BK117"/>
  <c r="J117"/>
  <c i="2" r="BK123"/>
  <c r="J123"/>
  <c r="J97"/>
  <c i="7" r="BK117"/>
  <c r="J117"/>
  <c i="8" r="BK123"/>
  <c r="J123"/>
  <c r="J97"/>
  <c i="3" r="BK117"/>
  <c r="J117"/>
  <c r="J96"/>
  <c i="4" r="BK121"/>
  <c r="J121"/>
  <c r="J97"/>
  <c i="5" r="BK117"/>
  <c r="J117"/>
  <c r="J96"/>
  <c i="9" r="J30"/>
  <c i="1" r="AG102"/>
  <c i="7" r="J30"/>
  <c i="1" r="AG100"/>
  <c i="2" r="J33"/>
  <c i="1" r="AV95"/>
  <c r="AT95"/>
  <c i="7" r="F33"/>
  <c i="1" r="AZ100"/>
  <c i="8" r="J33"/>
  <c i="1" r="AV101"/>
  <c r="AT101"/>
  <c r="BB94"/>
  <c r="AX94"/>
  <c i="2" r="F33"/>
  <c i="1" r="AZ95"/>
  <c i="7" r="J33"/>
  <c i="1" r="AV100"/>
  <c r="AT100"/>
  <c r="AN100"/>
  <c i="8" r="F33"/>
  <c i="1" r="AZ101"/>
  <c r="BA94"/>
  <c r="AW94"/>
  <c r="AK30"/>
  <c i="3" r="J33"/>
  <c i="1" r="AV96"/>
  <c r="AT96"/>
  <c i="4" r="J33"/>
  <c i="1" r="AV97"/>
  <c r="AT97"/>
  <c i="5" r="J33"/>
  <c i="1" r="AV98"/>
  <c r="AT98"/>
  <c i="6" r="F33"/>
  <c i="1" r="AZ99"/>
  <c i="9" r="F33"/>
  <c i="1" r="AZ102"/>
  <c r="BC94"/>
  <c r="AY94"/>
  <c i="3" r="F33"/>
  <c i="1" r="AZ96"/>
  <c i="4" r="F33"/>
  <c i="1" r="AZ97"/>
  <c i="5" r="F33"/>
  <c i="1" r="AZ98"/>
  <c i="6" r="J33"/>
  <c i="1" r="AV99"/>
  <c r="AT99"/>
  <c i="9" r="J33"/>
  <c i="1" r="AV102"/>
  <c r="AT102"/>
  <c r="AN102"/>
  <c r="BD94"/>
  <c r="W33"/>
  <c i="2" l="1" r="BK122"/>
  <c r="J122"/>
  <c i="9" r="J96"/>
  <c i="8" r="BK122"/>
  <c r="J122"/>
  <c r="J96"/>
  <c i="4" r="BK120"/>
  <c r="J120"/>
  <c i="7" r="J96"/>
  <c i="6" r="BK121"/>
  <c r="J121"/>
  <c i="9" r="J39"/>
  <c i="7" r="J39"/>
  <c i="1" r="AU94"/>
  <c i="3" r="J30"/>
  <c i="1" r="AG96"/>
  <c i="4" r="J30"/>
  <c i="1" r="AG97"/>
  <c r="W30"/>
  <c r="W31"/>
  <c i="2" r="J30"/>
  <c i="1" r="AG95"/>
  <c i="6" r="J30"/>
  <c i="1" r="AG99"/>
  <c r="AZ94"/>
  <c r="W29"/>
  <c r="W32"/>
  <c i="5" r="J30"/>
  <c i="1" r="AG98"/>
  <c i="5" l="1" r="J39"/>
  <c i="4" r="J39"/>
  <c i="2" r="J39"/>
  <c i="3" r="J39"/>
  <c i="6" r="J39"/>
  <c i="4" r="J96"/>
  <c i="2" r="J96"/>
  <c i="6" r="J96"/>
  <c i="1" r="AN95"/>
  <c r="AN96"/>
  <c r="AN97"/>
  <c r="AN98"/>
  <c r="AN99"/>
  <c i="8" r="J30"/>
  <c i="1" r="AG101"/>
  <c r="AG94"/>
  <c r="AK26"/>
  <c r="AV94"/>
  <c r="AK29"/>
  <c r="AK35"/>
  <c i="8" l="1" r="J39"/>
  <c i="1" r="AN101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<sst xmlns="http://schemas.openxmlformats.org/spreadsheetml/2006/main">
  <si>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</si>
  <si>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</si>
  <si>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</si>
  <si>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</si>
  <si>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</si>
  <si>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{ae8eb6f6-e3ef-43fe-bf9e-d35f79e1f0df}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</si>
  <si>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</si>
  <si>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</si>
  <si>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</si>
  <si>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</si>
  <si>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</si>
  <si>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</si>
  <si>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</si>
  <si>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0148A_DVO</t>
  </si>
  <si>
    <t>Stavba:</t>
  </si>
  <si>
    <t>Rekonstrukce Stránčická - Hrdinů - Soupis prací</t>
  </si>
  <si>
    <t>KSO:</t>
  </si>
  <si>
    <t>822 25</t>
  </si>
  <si>
    <t>CC-CZ:</t>
  </si>
  <si>
    <t>21121</t>
  </si>
  <si>
    <t>Místo:</t>
  </si>
  <si>
    <t>k.ú. Všestary, Stránčice</t>
  </si>
  <si>
    <t>Datum:</t>
  </si>
  <si>
    <t>11. 10. 2023</t>
  </si>
  <si>
    <t>CZ-CPV:</t>
  </si>
  <si>
    <t>45233100-0</t>
  </si>
  <si>
    <t>CZ-CPA:</t>
  </si>
  <si>
    <t>42.11.10</t>
  </si>
  <si>
    <t>Zadavatel:</t>
  </si>
  <si>
    <t>IČ:</t>
  </si>
  <si>
    <t>Obec Všestary</t>
  </si>
  <si>
    <t>DIČ:</t>
  </si>
  <si>
    <t>Zhotovitel:</t>
  </si>
  <si>
    <t xml:space="preserve"> </t>
  </si>
  <si>
    <t>Projektant:</t>
  </si>
  <si>
    <t>ing. Miroslav Dvořan</t>
  </si>
  <si>
    <t>True</t>
  </si>
  <si>
    <t>Zpracovatel:</t>
  </si>
  <si>
    <t>Roman Valík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</si>
  <si>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</si>
  <si>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</si>
  <si>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</si>
  <si>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</si>
  <si>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</si>
  <si>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</si>
  <si>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</si>
  <si>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</si>
  <si>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</si>
  <si>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</si>
  <si>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</si>
  <si>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</si>
  <si>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</si>
  <si>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</si>
  <si>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</si>
  <si>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</si>
  <si>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</si>
  <si>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</si>
  <si>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</si>
  <si>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</si>
  <si>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</si>
  <si>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</si>
  <si>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</si>
  <si>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</si>
  <si>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</si>
  <si>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</si>
  <si>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</si>
  <si>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</si>
  <si>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</si>
  <si>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</si>
  <si>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</si>
  <si>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</si>
  <si>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</si>
  <si>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</si>
  <si>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</si>
  <si>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</si>
  <si>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</si>
  <si>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</si>
  <si>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</si>
  <si>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</si>
  <si>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</si>
  <si>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</si>
  <si>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</si>
  <si>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</si>
  <si>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</si>
  <si>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</si>
  <si>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100</t>
  </si>
  <si>
    <t xml:space="preserve">SO 100  Vozovky v katastru Všestar</t>
  </si>
  <si>
    <t>STA</t>
  </si>
  <si>
    <t>1</t>
  </si>
  <si>
    <t>{9998f1f0-b5e8-4573-ac27-51077602dce4}</t>
  </si>
  <si>
    <t>2</t>
  </si>
  <si>
    <t>SO 100.1</t>
  </si>
  <si>
    <t>SO 100.1 VRN/DRN Vedlejší a doplňkové rozpočtové náklady pro SO 100</t>
  </si>
  <si>
    <t>{0371e011-c51d-4c4f-b014-0f6e230f043b}</t>
  </si>
  <si>
    <t>SO 101</t>
  </si>
  <si>
    <t xml:space="preserve">SO 101  Chodníky v katastru Všestar</t>
  </si>
  <si>
    <t>{af9e288a-65bf-4f81-ae2a-567e5e109969}</t>
  </si>
  <si>
    <t>SO 101.1</t>
  </si>
  <si>
    <t xml:space="preserve">SO 101.1  VRN/DRN Vedlejší a doplňkové rozpočtové náklady pro SO 101</t>
  </si>
  <si>
    <t>{466068ea-2c84-4e53-84e4-e58906851e80}</t>
  </si>
  <si>
    <t>SO 110</t>
  </si>
  <si>
    <t xml:space="preserve">SO 110  Vozovky v katastru Stránčic</t>
  </si>
  <si>
    <t>{5d967225-9d79-48db-a0c6-4347a6c79b95}</t>
  </si>
  <si>
    <t>SO 110.1</t>
  </si>
  <si>
    <t xml:space="preserve">SO 110.1  VRN/DRN  Vedlejší a doplňkové rozpočtové náklady pro SO 110</t>
  </si>
  <si>
    <t>{dedb25c8-b7a5-4d99-9939-f9ed69a5fe6b}</t>
  </si>
  <si>
    <t>SO 111</t>
  </si>
  <si>
    <t xml:space="preserve">SO 111  Chodníky v katastru Stránčic</t>
  </si>
  <si>
    <t>{5565b95d-11b6-43cf-af4b-ea206432897c}</t>
  </si>
  <si>
    <t>SO 111.1</t>
  </si>
  <si>
    <t xml:space="preserve">SO 111.1  VRN/DRN  Vedlejší a doplňkové rozpočtové náklady pro SO 111</t>
  </si>
  <si>
    <t>{df6acf63-0f74-489f-830b-b92b36c5063e}</t>
  </si>
  <si>
    <t>čištění_příkopu</t>
  </si>
  <si>
    <t>120</t>
  </si>
  <si>
    <t>frézovaná_vozovka</t>
  </si>
  <si>
    <t>4600</t>
  </si>
  <si>
    <t>KRYCÍ LIST SOUPISU PRACÍ</t>
  </si>
  <si>
    <t>odstr_čel_beton</t>
  </si>
  <si>
    <t>0,528</t>
  </si>
  <si>
    <t>odstr_čela_kámen</t>
  </si>
  <si>
    <t>1,26</t>
  </si>
  <si>
    <t>odstr_DZ</t>
  </si>
  <si>
    <t>12</t>
  </si>
  <si>
    <t>odstr_mříže</t>
  </si>
  <si>
    <t>8</t>
  </si>
  <si>
    <t>Objekt:</t>
  </si>
  <si>
    <t>odstr_vpusti</t>
  </si>
  <si>
    <t>2,355</t>
  </si>
  <si>
    <t xml:space="preserve">SO 100 - SO 100  Vozovky v katastru Všestar</t>
  </si>
  <si>
    <t>odvoz_betonu</t>
  </si>
  <si>
    <t>5,652</t>
  </si>
  <si>
    <t>odvoz_hmot</t>
  </si>
  <si>
    <t>2,584</t>
  </si>
  <si>
    <t>odvoz_suti</t>
  </si>
  <si>
    <t>61,2</t>
  </si>
  <si>
    <t>odvoz_výkopku</t>
  </si>
  <si>
    <t>283,1</t>
  </si>
  <si>
    <t>odvoz_výkopkuh5</t>
  </si>
  <si>
    <t>1,788</t>
  </si>
  <si>
    <t>pažení</t>
  </si>
  <si>
    <t>52,08</t>
  </si>
  <si>
    <t>rýha200_nepaž</t>
  </si>
  <si>
    <t>142,81</t>
  </si>
  <si>
    <t>rýha200_pažená</t>
  </si>
  <si>
    <t>28,102</t>
  </si>
  <si>
    <t>rýha80</t>
  </si>
  <si>
    <t>67,688</t>
  </si>
  <si>
    <t>výkop</t>
  </si>
  <si>
    <t>44,5</t>
  </si>
  <si>
    <t>záliv_bus</t>
  </si>
  <si>
    <t>70</t>
  </si>
  <si>
    <t>zásyp_ŠD</t>
  </si>
  <si>
    <t>19,53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</si>
  <si>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</si>
  <si>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</si>
  <si>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</si>
  <si>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</si>
  <si>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</si>
  <si>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</si>
  <si>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</si>
  <si>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</si>
  <si>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</si>
  <si>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</si>
  <si>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</si>
  <si>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</si>
  <si>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</si>
  <si>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</si>
  <si>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</si>
  <si>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</si>
  <si>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</si>
  <si>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</si>
  <si>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</si>
  <si>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</si>
  <si>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</si>
  <si>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</si>
  <si>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</si>
  <si>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</si>
  <si>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</si>
  <si>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</si>
  <si>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</si>
  <si>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</si>
  <si>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</si>
  <si>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113107142</t>
  </si>
  <si>
    <t>Odstranění podkladu živičného tl přes 50 do 100 mm ručně</t>
  </si>
  <si>
    <t>m2</t>
  </si>
  <si>
    <t>CS ÚRS 2023 02</t>
  </si>
  <si>
    <t>4</t>
  </si>
  <si>
    <t>-990497929</t>
  </si>
  <si>
    <t>VV</t>
  </si>
  <si>
    <t>"dle předpokladu bude vybouraný materiál nabídnut zhotoviteli - není uvažován odvoz a skládkovné"</t>
  </si>
  <si>
    <t>"ruční dobourání okolo překážek a u obrub" 78*0,5+(21+66+47+40+59+68+120+28)*0,1</t>
  </si>
  <si>
    <t>113154364</t>
  </si>
  <si>
    <t>Frézování živičného krytu tl 100 mm pruh š přes 1 do 2 m pl přes 1000 do 10000 m2 s překážkami v trase</t>
  </si>
  <si>
    <t>1287679204</t>
  </si>
  <si>
    <t>"průměrná tloušťka frézování 90 mm" 4600</t>
  </si>
  <si>
    <t>3</t>
  </si>
  <si>
    <t>11900R001</t>
  </si>
  <si>
    <t>Ochrana trubních sítí po dobu výstavby</t>
  </si>
  <si>
    <t>m</t>
  </si>
  <si>
    <t>273576403</t>
  </si>
  <si>
    <t>"v rozšíření" 27,5*2+0,4*2+0,4+0,5</t>
  </si>
  <si>
    <t>11900R002</t>
  </si>
  <si>
    <t>Ochrana kabelových sítí po dobu výstavby</t>
  </si>
  <si>
    <t>1773163353</t>
  </si>
  <si>
    <t>"v rozšíření" 0,4*3+0,5*2+27</t>
  </si>
  <si>
    <t>5</t>
  </si>
  <si>
    <t>122252513</t>
  </si>
  <si>
    <t>Odkopávky a prokopávky zapažené pro silnice a dálnice v hornině třídy těžitelnosti I objem do 100 m3 strojně</t>
  </si>
  <si>
    <t>m3</t>
  </si>
  <si>
    <t>1616839120</t>
  </si>
  <si>
    <t>"záliv bus" 70*0,4+"viz výkaz kubatur" 20,75-4,25</t>
  </si>
  <si>
    <t>6</t>
  </si>
  <si>
    <t>132251103</t>
  </si>
  <si>
    <t>Hloubení rýh nezapažených š do 800 mm v hornině třídy těžitelnosti I skupiny 3 objem do 100 m3 strojně</t>
  </si>
  <si>
    <t>-1498459104</t>
  </si>
  <si>
    <t>"rýha pro obrubník" 52+"rýha pro rozšíření" 28*0,54+"pro nová čela propustků" 1,2*0,65*0,3*2+1*0,2*0,5</t>
  </si>
  <si>
    <t>7</t>
  </si>
  <si>
    <t>132251253</t>
  </si>
  <si>
    <t>Hloubení rýh nezapažených š do 2000 mm v hornině třídy těžitelnosti I skupiny 3 objem do 100 m3 strojně</t>
  </si>
  <si>
    <t>1528793128</t>
  </si>
  <si>
    <t>"rozšíření" (108+133)*0,54-28*0,54+43-15,21</t>
  </si>
  <si>
    <t>132254203</t>
  </si>
  <si>
    <t>Hloubení zapažených rýh š do 2000 mm v hornině třídy těžitelnosti I skupiny 3 objem do 100 m3</t>
  </si>
  <si>
    <t>CS ÚRS 2022 02</t>
  </si>
  <si>
    <t>1862334671</t>
  </si>
  <si>
    <t>"pro potřebu kontrolního rozpočtu uvažována hl. kanalizace 1,5 m, objem rýh bude upraven podle skutečné hloubky stok"</t>
  </si>
  <si>
    <t>"pro přípojky v pustí" (6+6+7+1,3+0,7*2)*(1,09+1,5)/2</t>
  </si>
  <si>
    <t>9</t>
  </si>
  <si>
    <t>139951113</t>
  </si>
  <si>
    <t>Bourání kcí v hloubených vykopávkách ze zdiva kamenného na MC strojně</t>
  </si>
  <si>
    <t>1147043632</t>
  </si>
  <si>
    <t>1,5*0,3*0,7*4</t>
  </si>
  <si>
    <t>10</t>
  </si>
  <si>
    <t>139951121</t>
  </si>
  <si>
    <t>Bourání kcí v hloubených vykopávkách ze zdiva z betonu prostého strojně</t>
  </si>
  <si>
    <t>-1790632673</t>
  </si>
  <si>
    <t>"vybourání čel stávajícího propustku pro jeho opravu" 1,1*0,3*0,8*2</t>
  </si>
  <si>
    <t>11</t>
  </si>
  <si>
    <t>151101102</t>
  </si>
  <si>
    <t>Zřízení příložného pažení a rozepření stěn rýh hl přes 2 do 4 m</t>
  </si>
  <si>
    <t>-958565683</t>
  </si>
  <si>
    <t>"pro přípojky v pustí" (6*2+7+1,3+0,7*2)*1,2*2</t>
  </si>
  <si>
    <t>151101112</t>
  </si>
  <si>
    <t>Odstranění příložného pažení a rozepření stěn rýh hl přes 2 do 4 m</t>
  </si>
  <si>
    <t>-535190824</t>
  </si>
  <si>
    <t>13</t>
  </si>
  <si>
    <t>162751117</t>
  </si>
  <si>
    <t>Vodorovné přemístění přes 9 000 do 10000 m výkopku/sypaniny z horniny třídy těžitelnosti I skupiny 1 až 3</t>
  </si>
  <si>
    <t>648622418</t>
  </si>
  <si>
    <t>"odvozná vzdálenost 20 km stanovena pro potřebu kontrolního rozpočtu"</t>
  </si>
  <si>
    <t>"skutečná vzdálenost je věcí zhotovitele a bude oceněna dle jeho potřeb beze změny Soupisu prací"</t>
  </si>
  <si>
    <t>výkop+rýha200_nepaž+rýha200_pažená+rýha80</t>
  </si>
  <si>
    <t>14</t>
  </si>
  <si>
    <t>162751119</t>
  </si>
  <si>
    <t>Příplatek k vodorovnému přemístění výkopku/sypaniny z horniny třídy těžitelnosti I skupiny 1 až 3 ZKD 1000 m přes 10000 m</t>
  </si>
  <si>
    <t>2007981455</t>
  </si>
  <si>
    <t>odvoz_výkopku*10</t>
  </si>
  <si>
    <t>162751137</t>
  </si>
  <si>
    <t>Vodorovné přemístění přes 9 000 do 10000 m výkopku/sypaniny z horniny třídy těžitelnosti II skupiny 4 a 5</t>
  </si>
  <si>
    <t>-1660273428</t>
  </si>
  <si>
    <t>"beton a kámen z vybouraných čel propustku" odstr_čel_beton+odstr_čela_kámen</t>
  </si>
  <si>
    <t>16</t>
  </si>
  <si>
    <t>162751139</t>
  </si>
  <si>
    <t>Příplatek k vodorovnému přemístění výkopku/sypaniny z horniny třídy těžitelnosti II skupiny 4 a 5 ZKD 1000 m přes 10000 m</t>
  </si>
  <si>
    <t>1457655736</t>
  </si>
  <si>
    <t>odvoz_výkopkuh5*10</t>
  </si>
  <si>
    <t>17</t>
  </si>
  <si>
    <t>171201231</t>
  </si>
  <si>
    <t>Poplatek za uložení zeminy a kamení na recyklační skládce (skládkovné) kód odpadu 17 05 04</t>
  </si>
  <si>
    <t>t</t>
  </si>
  <si>
    <t>1632989467</t>
  </si>
  <si>
    <t>odstr_čela_kámen*2,1+odvoz_výkopku*1,7</t>
  </si>
  <si>
    <t>18</t>
  </si>
  <si>
    <t>174151101</t>
  </si>
  <si>
    <t>Zásyp jam, šachet rýh nebo kolem objektů sypaninou se zhutněním</t>
  </si>
  <si>
    <t>-1311453721</t>
  </si>
  <si>
    <t>"zásyp přípojek vpustí štěrkodrtí 0/32" (6+6+7+1,3+0,7+0,7)*1,2*0,75</t>
  </si>
  <si>
    <t>19</t>
  </si>
  <si>
    <t>M</t>
  </si>
  <si>
    <t>58344171</t>
  </si>
  <si>
    <t>štěrkodrť frakce 0/32</t>
  </si>
  <si>
    <t>-1956355178</t>
  </si>
  <si>
    <t>zásyp_ŠD*2</t>
  </si>
  <si>
    <t>20</t>
  </si>
  <si>
    <t>181152302</t>
  </si>
  <si>
    <t>Úprava pláně pro silnice a dálnice v zářezech se zhutněním</t>
  </si>
  <si>
    <t>2058575136</t>
  </si>
  <si>
    <t>"vozovka rozšíření a rigol" 108+133+"záliv bus" 70</t>
  </si>
  <si>
    <t>18211R111</t>
  </si>
  <si>
    <t>Zpevnění svahu tkaninou nebo rohoží na svahu sklonu přes 1:2 do 1:1 upevněnou sponami nebo hřeby z betonářské oceli</t>
  </si>
  <si>
    <t>2130259364</t>
  </si>
  <si>
    <t>22</t>
  </si>
  <si>
    <t>61894013</t>
  </si>
  <si>
    <t>síť protierozní z kokosových vláken 700g/m2</t>
  </si>
  <si>
    <t>709930647</t>
  </si>
  <si>
    <t>300*1,1</t>
  </si>
  <si>
    <t>330*1,1 'Přepočtené koeficientem množství</t>
  </si>
  <si>
    <t>23</t>
  </si>
  <si>
    <t>182151111</t>
  </si>
  <si>
    <t>Svahování v zářezech v hornině třídy těžitelnosti I skupiny 1 až 3 strojně</t>
  </si>
  <si>
    <t>937934980</t>
  </si>
  <si>
    <t>"z výkazu kubatur" 107,55</t>
  </si>
  <si>
    <t>Vodorovné konstrukce</t>
  </si>
  <si>
    <t>24</t>
  </si>
  <si>
    <t>451573111</t>
  </si>
  <si>
    <t>Lože pod potrubí otevřený výkop ze štěrkopísku</t>
  </si>
  <si>
    <t>-1787269134</t>
  </si>
  <si>
    <t>(2*6+7)*1,2*0,05</t>
  </si>
  <si>
    <t>Komunikace pozemní</t>
  </si>
  <si>
    <t>25</t>
  </si>
  <si>
    <t>561061111</t>
  </si>
  <si>
    <t>Zřízení podkladu ze zeminy upravené vápnem, cementem, směsnými pojivy tl přes 350 do 400 mm pl do 1000 m2</t>
  </si>
  <si>
    <t>365712457</t>
  </si>
  <si>
    <t>26</t>
  </si>
  <si>
    <t>58591002</t>
  </si>
  <si>
    <t>pojivo hydraulické pro stabilizaci zeminy 50% vápna</t>
  </si>
  <si>
    <t>990627819</t>
  </si>
  <si>
    <t>"dle přílohy 5 všeobecné části katalogu 822-1 ÚRS je množství pojiva 53 kg/1 m3"</t>
  </si>
  <si>
    <t>(108+133+70)*0,4*53/1000</t>
  </si>
  <si>
    <t>27</t>
  </si>
  <si>
    <t>564851011</t>
  </si>
  <si>
    <t>Podklad ze štěrkodrtě ŠD plochy do 100 m2 tl 150 mm</t>
  </si>
  <si>
    <t>967607866</t>
  </si>
  <si>
    <t>"záliv bus ŠD 0/32" 75*2</t>
  </si>
  <si>
    <t>28</t>
  </si>
  <si>
    <t>564871016</t>
  </si>
  <si>
    <t>Podklad ze štěrkodrtě ŠD plochy do 100 m2 tl 300 mm</t>
  </si>
  <si>
    <t>-1030659530</t>
  </si>
  <si>
    <t>"vozovka rozšíření" 108+"rigol" 133</t>
  </si>
  <si>
    <t>29</t>
  </si>
  <si>
    <t>567134111</t>
  </si>
  <si>
    <t>Podklad ze směsi stmelené cementem SC C 20/25 (PB I) tl 200 mm</t>
  </si>
  <si>
    <t>-588522580</t>
  </si>
  <si>
    <t>"vozovka rozšíření" 108+"překopy vozovky" (2*6+7)*1,2</t>
  </si>
  <si>
    <t>30</t>
  </si>
  <si>
    <t>572141111</t>
  </si>
  <si>
    <t>Vyrovnání povrchu dosavadních krytů asfaltovým betonem ACO (AB) tl přes 20 do 40 mm</t>
  </si>
  <si>
    <t>460506560</t>
  </si>
  <si>
    <t>"oprava poruch na odfrézovaném krytu - uvažováno 10% povrchu" 4600/100*10</t>
  </si>
  <si>
    <t>31</t>
  </si>
  <si>
    <t>573111111</t>
  </si>
  <si>
    <t>Postřik živičný infiltrační s posypem z asfaltu množství 0,60 kg/m2</t>
  </si>
  <si>
    <t>-1071292151</t>
  </si>
  <si>
    <t>"záliv bus; inf. postřk C50 BP5" 70</t>
  </si>
  <si>
    <t>32</t>
  </si>
  <si>
    <t>57319R111</t>
  </si>
  <si>
    <t>Postřik infiltrační kationaktivní emulzí v množství 0,3 kg/m2</t>
  </si>
  <si>
    <t>-1921611201</t>
  </si>
  <si>
    <t>"frézovaná vozovka" 4600</t>
  </si>
  <si>
    <t>33</t>
  </si>
  <si>
    <t>573231106</t>
  </si>
  <si>
    <t>Postřik živičný spojovací ze silniční emulze v množství 0,30 kg/m2</t>
  </si>
  <si>
    <t>-2131812222</t>
  </si>
  <si>
    <t>"C60 BP5" záliv_bus</t>
  </si>
  <si>
    <t>34</t>
  </si>
  <si>
    <t>57323R107</t>
  </si>
  <si>
    <t xml:space="preserve">Postřik živičný spojovací z kationaktivní  emulze v množství 0,35 kg/m2</t>
  </si>
  <si>
    <t>1646653519</t>
  </si>
  <si>
    <t>frézovaná_vozovka+"rozšíření" 108</t>
  </si>
  <si>
    <t>35</t>
  </si>
  <si>
    <t>577134121</t>
  </si>
  <si>
    <t>Asfaltový beton vrstva obrusná ACO 11 (ABS) tř. I tl 40 mm š přes 3 m z nemodifikovaného asfaltu</t>
  </si>
  <si>
    <t>-97680690</t>
  </si>
  <si>
    <t>"ACO 11+, asf. pojivo 50/70" frézovaná_vozovka+"rozšíření" 108+záliv_bus</t>
  </si>
  <si>
    <t>36</t>
  </si>
  <si>
    <t>577155121</t>
  </si>
  <si>
    <t>Asfaltový beton vrstva obrusná ACO 16 (ABH) tl 60 mm š přes 3 m z nemodifikovaného asfaltu</t>
  </si>
  <si>
    <t>-1432902005</t>
  </si>
  <si>
    <t>"ACO 16+ , asf. pojivo 50/70" frézovaná_vozovka+záliv_bus</t>
  </si>
  <si>
    <t>37</t>
  </si>
  <si>
    <t>597661111</t>
  </si>
  <si>
    <t>Rigol dlážděný do lože z betonu tl 100 mm z dlažebních kostek drobných</t>
  </si>
  <si>
    <t>357947189</t>
  </si>
  <si>
    <t>133</t>
  </si>
  <si>
    <t>Trubní vedení</t>
  </si>
  <si>
    <t>38</t>
  </si>
  <si>
    <t>871355241</t>
  </si>
  <si>
    <t>Kanalizační potrubí z tvrdého PVC vícevrstvé tuhost třídy SN12 DN 200</t>
  </si>
  <si>
    <t>2027683471</t>
  </si>
  <si>
    <t xml:space="preserve">"vzhledem k tomu,  že není jasný průběh, hloubka a materiál stoky je tato položka pouze informativní a bude účtována skutečnost"</t>
  </si>
  <si>
    <t>"přípojky vpustí" 2*6+7</t>
  </si>
  <si>
    <t>39</t>
  </si>
  <si>
    <t>877350310</t>
  </si>
  <si>
    <t>Montáž kolen na kanalizačním potrubí z PP nebo tvrdého PVC trub hladkých plnostěnných DN 200</t>
  </si>
  <si>
    <t>kus</t>
  </si>
  <si>
    <t>-236025212</t>
  </si>
  <si>
    <t xml:space="preserve">"vzhledem k tomu,  že neí jasný průběh, hloubka a materiál stoky je tato položka pouze informativní a bude účtována skutečnost"</t>
  </si>
  <si>
    <t>"přípojky vpustí" 2+3</t>
  </si>
  <si>
    <t>40</t>
  </si>
  <si>
    <t>28617339</t>
  </si>
  <si>
    <t>koleno kanalizace PP KG DN 200x45°</t>
  </si>
  <si>
    <t>-718963085</t>
  </si>
  <si>
    <t>41</t>
  </si>
  <si>
    <t>28617321</t>
  </si>
  <si>
    <t>koleno kanalizace PP KG DN 200x15°</t>
  </si>
  <si>
    <t>-1652341890</t>
  </si>
  <si>
    <t>42</t>
  </si>
  <si>
    <t>877370320</t>
  </si>
  <si>
    <t>Montáž odboček na kanalizačním potrubí z PP nebo tvrdého PVC trub hladkých plnostěnných DN 300</t>
  </si>
  <si>
    <t>1671794804</t>
  </si>
  <si>
    <t>"přípojky vpustí" 2</t>
  </si>
  <si>
    <t>43</t>
  </si>
  <si>
    <t>28617215</t>
  </si>
  <si>
    <t>odbočka kanalizační PP SN16 45° DN 300/200</t>
  </si>
  <si>
    <t>-11367705</t>
  </si>
  <si>
    <t>44</t>
  </si>
  <si>
    <t>890411851</t>
  </si>
  <si>
    <t>Bourání šachet z prefabrikovaných skruží strojně obestavěného prostoru do 1,5 m3</t>
  </si>
  <si>
    <t>-450792014</t>
  </si>
  <si>
    <t>"uv nová + přípojka 6m u přechodu u P1"</t>
  </si>
  <si>
    <t>"uv nová + přípojka 6 m mezi řezy 9 a 10"</t>
  </si>
  <si>
    <t>"uv nová + přípojka 7 m mezi řezy 30 a 31"</t>
  </si>
  <si>
    <t>"oprava stávající vpusti u P3"</t>
  </si>
  <si>
    <t>"oprava stávající vpusti u P7"</t>
  </si>
  <si>
    <t>"posun vpusti u P4"</t>
  </si>
  <si>
    <t>"posun vpusti u P5"</t>
  </si>
  <si>
    <t>"posun vpusti před P22 "</t>
  </si>
  <si>
    <t>"vybourání uliční vpusti" (0,5^2*3,14)/4*1,5 *8</t>
  </si>
  <si>
    <t>45</t>
  </si>
  <si>
    <t>89594R001</t>
  </si>
  <si>
    <t>Osazení uliční vpusti z bet. dílců vč.osazení mříže a koše na bláto a kaly</t>
  </si>
  <si>
    <t>1776894068</t>
  </si>
  <si>
    <t>"uv nová + přípojka 6m u přechodu u P1" 1</t>
  </si>
  <si>
    <t>"uv nová + přípojka 6 m mezi řezy 9 a 10" 1</t>
  </si>
  <si>
    <t>"uv nová + přípojka 7 m mezi řezy 30 a 31" 1</t>
  </si>
  <si>
    <t>"oprava stávající vpusti u P3" 1</t>
  </si>
  <si>
    <t>"oprava stávající vpusti u P7" 1</t>
  </si>
  <si>
    <t>"posun vpusti u P4" 1</t>
  </si>
  <si>
    <t>"posun vpusti u P5" 1</t>
  </si>
  <si>
    <t>"posun vpusti před P22 " 1</t>
  </si>
  <si>
    <t>Součet</t>
  </si>
  <si>
    <t>46</t>
  </si>
  <si>
    <t>592VP0025a</t>
  </si>
  <si>
    <t xml:space="preserve">Souprava dílců vpusti </t>
  </si>
  <si>
    <t>-1285405245</t>
  </si>
  <si>
    <t>47</t>
  </si>
  <si>
    <t>55241040</t>
  </si>
  <si>
    <t>mříž litinová 600/40T, 420X620 D400 vč. koše n bláto</t>
  </si>
  <si>
    <t>-1339119244</t>
  </si>
  <si>
    <t>48</t>
  </si>
  <si>
    <t>899132121</t>
  </si>
  <si>
    <t>Výměna poklopu kanalizačního pevného s ošetřením podkladu hloubky do 25 cm</t>
  </si>
  <si>
    <t>-570922039</t>
  </si>
  <si>
    <t xml:space="preserve">"pouze výšková úprava bez výměny" </t>
  </si>
  <si>
    <t>"šachta" 28</t>
  </si>
  <si>
    <t>49</t>
  </si>
  <si>
    <t>899132212</t>
  </si>
  <si>
    <t>Výměna poklopu vodovodního samonivelačního nebo pevného šoupátkového</t>
  </si>
  <si>
    <t>-1947559852</t>
  </si>
  <si>
    <t>"šoupě a ventil" 44</t>
  </si>
  <si>
    <t>50</t>
  </si>
  <si>
    <t>899132213</t>
  </si>
  <si>
    <t>Výměna poklopu vodovodního samonivelačního nebo pevného hydrantového</t>
  </si>
  <si>
    <t>2072783298</t>
  </si>
  <si>
    <t>"hydrant" 5</t>
  </si>
  <si>
    <t>51</t>
  </si>
  <si>
    <t>899133211</t>
  </si>
  <si>
    <t>Výměna vtokové mříže uliční vpusti s použitím betonových vyrovnávacích prvků</t>
  </si>
  <si>
    <t>1213327620</t>
  </si>
  <si>
    <t>"vpust" 1</t>
  </si>
  <si>
    <t>52</t>
  </si>
  <si>
    <t>899204211</t>
  </si>
  <si>
    <t>Demontáž mříží litinových včetně rámů hmotnosti přes 150 kg</t>
  </si>
  <si>
    <t>-707094183</t>
  </si>
  <si>
    <t>"u všech přemisťovaných vpustí se předpokládá poškození při demontáži"</t>
  </si>
  <si>
    <t>"vybourání uliční vpusti" 8</t>
  </si>
  <si>
    <t>53</t>
  </si>
  <si>
    <t>899623151</t>
  </si>
  <si>
    <t>Obetonování potrubí nebo zdiva stok betonem prostým tř. C 16/20 v otevřeném výkopu</t>
  </si>
  <si>
    <t>-1139403070</t>
  </si>
  <si>
    <t>(2*6+7)*1,2*0,4-(3,14*0,2^2)/4*(2*6+7)</t>
  </si>
  <si>
    <t>Ostatní konstrukce a práce, bourání</t>
  </si>
  <si>
    <t>54</t>
  </si>
  <si>
    <t>913121111</t>
  </si>
  <si>
    <t>Montáž a demontáž dočasné dopravní značky kompletní základní</t>
  </si>
  <si>
    <t>-1950477578</t>
  </si>
  <si>
    <t xml:space="preserve">"doba trvání  uvažována 6 měsíců tj. 183 dnů"</t>
  </si>
  <si>
    <t>"1. etapa 2 značky B1" 6</t>
  </si>
  <si>
    <t>"Objízdná trasa 1. etapa IS1c" 2</t>
  </si>
  <si>
    <t>55</t>
  </si>
  <si>
    <t>913121112</t>
  </si>
  <si>
    <t>Montáž a demontáž dočasné dopravní značky kompletní zvětšené</t>
  </si>
  <si>
    <t>2122572875</t>
  </si>
  <si>
    <t>"Objízdná trasa 1. etapa IP22" 2</t>
  </si>
  <si>
    <t>56</t>
  </si>
  <si>
    <t>913121211</t>
  </si>
  <si>
    <t>Příplatek k dočasné dopravní značce kompletní základní za první a ZKD den použití</t>
  </si>
  <si>
    <t>1998749414</t>
  </si>
  <si>
    <t>8*183</t>
  </si>
  <si>
    <t>57</t>
  </si>
  <si>
    <t>913121212</t>
  </si>
  <si>
    <t>Příplatek k dočasné dopravní značce kompletní zvětšené za první a ZKD den použití</t>
  </si>
  <si>
    <t>944701591</t>
  </si>
  <si>
    <t>2*183</t>
  </si>
  <si>
    <t>58</t>
  </si>
  <si>
    <t>913211113</t>
  </si>
  <si>
    <t>Montáž a demontáž dočasné dopravní zábrany reflexní šířky 3 m</t>
  </si>
  <si>
    <t>1491872589</t>
  </si>
  <si>
    <t>59</t>
  </si>
  <si>
    <t>913211213</t>
  </si>
  <si>
    <t>Příplatek k dočasné dopravní zábraně reflexní 3 m za první a ZKD den použití</t>
  </si>
  <si>
    <t>-1655804595</t>
  </si>
  <si>
    <t>60</t>
  </si>
  <si>
    <t>914111111</t>
  </si>
  <si>
    <t>Montáž svislé dopravní značky do velikosti 1 m2 objímkami na sloupek nebo konzolu</t>
  </si>
  <si>
    <t>1000283629</t>
  </si>
  <si>
    <t>"P2" 11</t>
  </si>
  <si>
    <t>"IP6" 1</t>
  </si>
  <si>
    <t>"P6" 10</t>
  </si>
  <si>
    <t>"A19" 2</t>
  </si>
  <si>
    <t>"B2" 1</t>
  </si>
  <si>
    <t>"B24a" 1</t>
  </si>
  <si>
    <t>"B24b" 1</t>
  </si>
  <si>
    <t>61</t>
  </si>
  <si>
    <t>404VP0001</t>
  </si>
  <si>
    <t>Značka dopravní reflexní základní velikost s rámečkem a upevňovacími prvky s dopravou</t>
  </si>
  <si>
    <t>-1629051815</t>
  </si>
  <si>
    <t>62</t>
  </si>
  <si>
    <t>914211111</t>
  </si>
  <si>
    <t>Montáž svislé dopravní značky velkoplošné velikosti do 6 m2</t>
  </si>
  <si>
    <t>1802147790</t>
  </si>
  <si>
    <t>63</t>
  </si>
  <si>
    <t>404VP646</t>
  </si>
  <si>
    <t xml:space="preserve">informativní značky jiné IJ17, IJ18 1750x1500mm - informační tabule </t>
  </si>
  <si>
    <t>-232206508</t>
  </si>
  <si>
    <t>64</t>
  </si>
  <si>
    <t>914511112</t>
  </si>
  <si>
    <t>Montáž sloupku dopravních značek délky do 3,5 m s betonovým základem a patkou D 60 mm</t>
  </si>
  <si>
    <t>1042968439</t>
  </si>
  <si>
    <t>"sloupek" 27</t>
  </si>
  <si>
    <t>65</t>
  </si>
  <si>
    <t>404VP0002</t>
  </si>
  <si>
    <t>sloupek pro dopravní značku s patkou</t>
  </si>
  <si>
    <t>656066438</t>
  </si>
  <si>
    <t>66</t>
  </si>
  <si>
    <t>91500R001</t>
  </si>
  <si>
    <t>Vodorovné dopravní značení tmelem nebo kvalitní folií vč.předznačení</t>
  </si>
  <si>
    <t>-1634037430</t>
  </si>
  <si>
    <t>67</t>
  </si>
  <si>
    <t>916131213</t>
  </si>
  <si>
    <t>Osazení silničního obrubníku betonového stojatého s boční opěrou do lože z betonu prostého</t>
  </si>
  <si>
    <t>1466864433</t>
  </si>
  <si>
    <t>"150x250" 392</t>
  </si>
  <si>
    <t>"100x250" 697</t>
  </si>
  <si>
    <t>68</t>
  </si>
  <si>
    <t>59217031</t>
  </si>
  <si>
    <t>obrubník betonový silniční 1000x150x250mm</t>
  </si>
  <si>
    <t>1494174294</t>
  </si>
  <si>
    <t>392*1,01</t>
  </si>
  <si>
    <t>69</t>
  </si>
  <si>
    <t>59217017</t>
  </si>
  <si>
    <t>obrubník betonový chodníkový 1000x100x250mm</t>
  </si>
  <si>
    <t>-2095718209</t>
  </si>
  <si>
    <t>697*1,01</t>
  </si>
  <si>
    <t>919112212</t>
  </si>
  <si>
    <t>Řezání spár pro vytvoření komůrky š 10 mm hl 20 mm pro těsnící zálivku v živičném krytu</t>
  </si>
  <si>
    <t>1930966371</t>
  </si>
  <si>
    <t>71</t>
  </si>
  <si>
    <t>919121111</t>
  </si>
  <si>
    <t>Těsnění spár zálivkou za studena pro komůrky š 10 mm hl 20 mm s těsnicím profilem</t>
  </si>
  <si>
    <t>869403855</t>
  </si>
  <si>
    <t>72</t>
  </si>
  <si>
    <t>919411111</t>
  </si>
  <si>
    <t>Čelo propustku z betonu prostého pro propustek z trub DN 300 až 500</t>
  </si>
  <si>
    <t>-804691344</t>
  </si>
  <si>
    <t>"2x čelo propustku vytvoření pomocí prefabrikátu - viz PD" 2</t>
  </si>
  <si>
    <t>"1x čelo jako výustní objekt u vpusti" 1</t>
  </si>
  <si>
    <t>73</t>
  </si>
  <si>
    <t>919726202</t>
  </si>
  <si>
    <t>Geotextilie pro vyztužení, separaci a filtraci tkaná z PP podélná pevnost v tahu přes 15 do 50 kN/m</t>
  </si>
  <si>
    <t>455497766</t>
  </si>
  <si>
    <t>74</t>
  </si>
  <si>
    <t>919732211</t>
  </si>
  <si>
    <t>Styčná spára napojení nového živičného povrchu na stávající za tepla š 15 mm hl 25 mm s prořezáním</t>
  </si>
  <si>
    <t>133231749</t>
  </si>
  <si>
    <t>"starý a nový kryt" 4+3,5+10,2+3,3+5+12+12,5+4,2+4,5+5</t>
  </si>
  <si>
    <t>75</t>
  </si>
  <si>
    <t>919735112</t>
  </si>
  <si>
    <t>Řezání stávajícího živičného krytu hl přes 50 do 100 mm</t>
  </si>
  <si>
    <t>142293422</t>
  </si>
  <si>
    <t>750-64,2</t>
  </si>
  <si>
    <t>76</t>
  </si>
  <si>
    <t>938902112</t>
  </si>
  <si>
    <t>Čištění příkopů komunikací příkopovým rypadlem objem nánosu přes 0,15 do 0,3 m3/m</t>
  </si>
  <si>
    <t>1773109585</t>
  </si>
  <si>
    <t>77</t>
  </si>
  <si>
    <t>938909311</t>
  </si>
  <si>
    <t>Čištění vozovek metením strojně podkladu nebo krytu betonového nebo živičného</t>
  </si>
  <si>
    <t>1469912143</t>
  </si>
  <si>
    <t>"zametení frézovaného krytu před podkládkou vrstev" 4600</t>
  </si>
  <si>
    <t>78</t>
  </si>
  <si>
    <t>966006132</t>
  </si>
  <si>
    <t>Odstranění značek dopravních nebo orientačních se sloupky s betonovými patkami</t>
  </si>
  <si>
    <t>-20993417</t>
  </si>
  <si>
    <t>"odstr. DZ do šrotu" 12</t>
  </si>
  <si>
    <t>79</t>
  </si>
  <si>
    <t>997221551</t>
  </si>
  <si>
    <t>Vodorovná doprava suti ze sypkých materiálů do 1 km</t>
  </si>
  <si>
    <t>110933117</t>
  </si>
  <si>
    <t>čištění_příkopu*0,3*1,7</t>
  </si>
  <si>
    <t>80</t>
  </si>
  <si>
    <t>997221559</t>
  </si>
  <si>
    <t>Příplatek ZKD 1 km u vodorovné dopravy suti ze sypkých materiálů</t>
  </si>
  <si>
    <t>-1178453507</t>
  </si>
  <si>
    <t>odvoz_suti*19</t>
  </si>
  <si>
    <t>81</t>
  </si>
  <si>
    <t>997221561</t>
  </si>
  <si>
    <t>Vodorovná doprava suti z kusových materiálů do 1 km</t>
  </si>
  <si>
    <t>869000217</t>
  </si>
  <si>
    <t>odstr_vpusti*2,4</t>
  </si>
  <si>
    <t>82</t>
  </si>
  <si>
    <t>997221569</t>
  </si>
  <si>
    <t>Příplatek ZKD 1 km u vodorovné dopravy suti z kusových materiálů</t>
  </si>
  <si>
    <t>-195437726</t>
  </si>
  <si>
    <t>odvoz_betonu*19</t>
  </si>
  <si>
    <t>83</t>
  </si>
  <si>
    <t>997221571</t>
  </si>
  <si>
    <t>Vodorovná doprava vybouraných hmot do 1 km</t>
  </si>
  <si>
    <t>-735550806</t>
  </si>
  <si>
    <t>odstr_DZ*0,082+odstr_mříže*0,2</t>
  </si>
  <si>
    <t>84</t>
  </si>
  <si>
    <t>997221579</t>
  </si>
  <si>
    <t>Příplatek ZKD 1 km u vodorovné dopravy vybouraných hmot</t>
  </si>
  <si>
    <t>-2066842</t>
  </si>
  <si>
    <t>odvoz_hmot*19</t>
  </si>
  <si>
    <t>85</t>
  </si>
  <si>
    <t>997221861</t>
  </si>
  <si>
    <t>Poplatek za uložení stavebního odpadu na recyklační skládce (skládkovné) z prostého betonu pod kódem 17 01 01</t>
  </si>
  <si>
    <t>-41796883</t>
  </si>
  <si>
    <t>odvoz_betonu+odstr_čel_beton*2,4</t>
  </si>
  <si>
    <t>86</t>
  </si>
  <si>
    <t>997221873</t>
  </si>
  <si>
    <t>Poplatek za uložení na recyklační skládce (skládkovné) stavebního odpadu zeminy a kamení zatříděného do Katalogu odpadů pod kódem 17 05 04</t>
  </si>
  <si>
    <t>1418094146</t>
  </si>
  <si>
    <t>87</t>
  </si>
  <si>
    <t>998225111</t>
  </si>
  <si>
    <t>Přesun hmot pro pozemní komunikace s krytem z kamene, monolitickým betonovým nebo živičným</t>
  </si>
  <si>
    <t>177518083</t>
  </si>
  <si>
    <t>SO 100.1 - SO 100.1 VRN/DRN Vedlejší a doplňkové rozpočtové náklady pro SO 100</t>
  </si>
  <si>
    <t>VRN/DRN - Vedlejší a doplňkové rozpočtové náklady</t>
  </si>
  <si>
    <t>VRN/DRN</t>
  </si>
  <si>
    <t>Vedlejší a doplňkové rozpočtové náklady</t>
  </si>
  <si>
    <t>012002000</t>
  </si>
  <si>
    <t>Geodetické práce</t>
  </si>
  <si>
    <t>1024</t>
  </si>
  <si>
    <t>88551245</t>
  </si>
  <si>
    <t>013244000</t>
  </si>
  <si>
    <t>Dokumentace pro provádění stavby</t>
  </si>
  <si>
    <t>-726692928</t>
  </si>
  <si>
    <t>013254000</t>
  </si>
  <si>
    <t>Dokumentace skutečného provedení stavby</t>
  </si>
  <si>
    <t>1106863330</t>
  </si>
  <si>
    <t>030001000</t>
  </si>
  <si>
    <t>Zařízení staveniště</t>
  </si>
  <si>
    <t>1583467906</t>
  </si>
  <si>
    <t>034203000R</t>
  </si>
  <si>
    <t>Oplocení staveniště, zábrany, můstky, lávky</t>
  </si>
  <si>
    <t>1459922926</t>
  </si>
  <si>
    <t>"plynovod" 1</t>
  </si>
  <si>
    <t>040001000</t>
  </si>
  <si>
    <t>Inženýrská činnost - zajištění DIR</t>
  </si>
  <si>
    <t>CS ÚRS 2018 01</t>
  </si>
  <si>
    <t>-414643400</t>
  </si>
  <si>
    <t>042503000</t>
  </si>
  <si>
    <t>Plán BOZP na staveništi</t>
  </si>
  <si>
    <t>1485071247</t>
  </si>
  <si>
    <t>043002000</t>
  </si>
  <si>
    <t>Zkoušky a ostatní měření - vytýčení inž. sítí</t>
  </si>
  <si>
    <t>-575417369</t>
  </si>
  <si>
    <t>043002000R</t>
  </si>
  <si>
    <t>Zkoušky a ostatní měření (hutnící zkoušky)</t>
  </si>
  <si>
    <t>1872140244</t>
  </si>
  <si>
    <t>060001000</t>
  </si>
  <si>
    <t>Územní vlivy</t>
  </si>
  <si>
    <t>100634552</t>
  </si>
  <si>
    <t>"Z důvodu stávajících inženýrských sítí je uvažováno s územními vlivy."</t>
  </si>
  <si>
    <t>"Zhotovitel stavby musí technologii výstavby uzpůsobit průběhu stávajících inženýrských sítí"</t>
  </si>
  <si>
    <t>"(kabelovod, kanalizace), které nebudou stavbou dotčeny." 1</t>
  </si>
  <si>
    <t>070001000</t>
  </si>
  <si>
    <t xml:space="preserve">Oprava objízdných tras </t>
  </si>
  <si>
    <t>-1229851805</t>
  </si>
  <si>
    <t>chodníky</t>
  </si>
  <si>
    <t>561</t>
  </si>
  <si>
    <t>násyp</t>
  </si>
  <si>
    <t>13,7</t>
  </si>
  <si>
    <t>156,69</t>
  </si>
  <si>
    <t>trávník</t>
  </si>
  <si>
    <t>199</t>
  </si>
  <si>
    <t>vjezdy</t>
  </si>
  <si>
    <t>157</t>
  </si>
  <si>
    <t>170,39</t>
  </si>
  <si>
    <t xml:space="preserve">SO 101 - SO 101  Chodníky v katastru Všestar</t>
  </si>
  <si>
    <t>122552514</t>
  </si>
  <si>
    <t>Odkopávky a prokopávky zapažené pro silnice a dálnice v hornině třídy těžitelnosti III objem do 500 m3 strojně</t>
  </si>
  <si>
    <t>-501813177</t>
  </si>
  <si>
    <t>trávník*0,15+chodníky*0,24+vjezdy*0,37+"z výkazu kubatur výkop navíc" 2,18-"výkop namíň" 54,37</t>
  </si>
  <si>
    <t>162351104</t>
  </si>
  <si>
    <t>Vodorovné přemístění přes 500 do 1000 m výkopku/sypaniny z horniny třídy těžitelnosti I skupiny 1 až 3</t>
  </si>
  <si>
    <t>-1458927720</t>
  </si>
  <si>
    <t>"příčné a odélné přemístění výkopku do násypu" násyp</t>
  </si>
  <si>
    <t>1970541833</t>
  </si>
  <si>
    <t>"odvoz výkopku stanoven pro potřebu kontrolního rozpočtu na 20 km"</t>
  </si>
  <si>
    <t>"skutečná odvozná vzdálenost je věcí zhotovitele a bude oceněna dle jeho potřeb beze změny soupisu prací"</t>
  </si>
  <si>
    <t>výkop-násyp</t>
  </si>
  <si>
    <t>1571556825</t>
  </si>
  <si>
    <t>171152101</t>
  </si>
  <si>
    <t>Uložení sypaniny z hornin soudržných do násypů zhutněných silnic a dálnic</t>
  </si>
  <si>
    <t>-418659789</t>
  </si>
  <si>
    <t>"z výkazu kubatur" 13,7</t>
  </si>
  <si>
    <t>-711167390</t>
  </si>
  <si>
    <t>odvoz_výkopku*1,7</t>
  </si>
  <si>
    <t>181152301</t>
  </si>
  <si>
    <t>Úprava pláně pro silnice a dálnice v zářezech bez zhutnění</t>
  </si>
  <si>
    <t>-1612613690</t>
  </si>
  <si>
    <t>-677332479</t>
  </si>
  <si>
    <t>181351003</t>
  </si>
  <si>
    <t>Rozprostření ornice tl vrstvy do 200 mm pl do 100 m2 v rovině nebo ve svahu do 1:5 strojně</t>
  </si>
  <si>
    <t>-1752713697</t>
  </si>
  <si>
    <t>103VP101</t>
  </si>
  <si>
    <t>zemina pro terénní úpravy - ornice</t>
  </si>
  <si>
    <t>3608586</t>
  </si>
  <si>
    <t>trávník*0,15</t>
  </si>
  <si>
    <t>181411131</t>
  </si>
  <si>
    <t>Založení parkového trávníku výsevem pl do 1000 m2 v rovině a ve svahu do 1:5</t>
  </si>
  <si>
    <t>1135052571</t>
  </si>
  <si>
    <t>00572410</t>
  </si>
  <si>
    <t>osivo směs travní parková</t>
  </si>
  <si>
    <t>kg</t>
  </si>
  <si>
    <t>2131477976</t>
  </si>
  <si>
    <t>trávník*0,05</t>
  </si>
  <si>
    <t>18200R001</t>
  </si>
  <si>
    <t>Ostatní náklady na pořízení trávníku, odplevelení, zalévání, zemědělská příprava půdy vč. hnojení, údržba do 1. sečení</t>
  </si>
  <si>
    <t>-781787299</t>
  </si>
  <si>
    <t>-1322341467</t>
  </si>
  <si>
    <t>564851111</t>
  </si>
  <si>
    <t>Podklad ze štěrkodrtě ŠD plochy přes 100 m2 tl 150 mm</t>
  </si>
  <si>
    <t>-1453255347</t>
  </si>
  <si>
    <t>"ŠDA" chodníky</t>
  </si>
  <si>
    <t>564871111</t>
  </si>
  <si>
    <t>Podklad ze štěrkodrtě ŠD plochy přes 100 m2 tl 250 mm</t>
  </si>
  <si>
    <t>1047673666</t>
  </si>
  <si>
    <t>"ŠDB" vjezdy</t>
  </si>
  <si>
    <t>596211112</t>
  </si>
  <si>
    <t>Kladení zámkové dlažby komunikací pro pěší ručně tl 60 mm skupiny A pl přes 100 do 300 m2</t>
  </si>
  <si>
    <t>-1119814397</t>
  </si>
  <si>
    <t>59245018</t>
  </si>
  <si>
    <t>dlažba betonová se zámkem i bez zámku tl. 60 mm přírodní</t>
  </si>
  <si>
    <t>CS ÚRS 2022 01</t>
  </si>
  <si>
    <t>-1017577633</t>
  </si>
  <si>
    <t>(chodníky-16)*1,02</t>
  </si>
  <si>
    <t>592VP006</t>
  </si>
  <si>
    <t>dlažba betonová se zámkem i bez zámku tl. 60 mm základní barevné provedení pro nevidomé</t>
  </si>
  <si>
    <t>898089926</t>
  </si>
  <si>
    <t>16*1,05</t>
  </si>
  <si>
    <t>596212220</t>
  </si>
  <si>
    <t>Kladení zámkové dlažby pozemních komunikací ručně tl 80 mm skupiny B pl do 50 m2</t>
  </si>
  <si>
    <t>-1869128280</t>
  </si>
  <si>
    <t>592VP005</t>
  </si>
  <si>
    <t>dlažba betonová se zámkem i bez zámku tl. 80 mm základní barevné provedení</t>
  </si>
  <si>
    <t>2040968867</t>
  </si>
  <si>
    <t>(vjezdy-20)*1,02</t>
  </si>
  <si>
    <t>592VP010</t>
  </si>
  <si>
    <t>dlažba betonová se zámkem i bez zámku tl. 80 mm základní barevné provedení pro nevidomé</t>
  </si>
  <si>
    <t>-151714677</t>
  </si>
  <si>
    <t>20*1,05</t>
  </si>
  <si>
    <t>916331112</t>
  </si>
  <si>
    <t>Osazení zahradního obrubníku betonového do lože z betonu s boční opěrou</t>
  </si>
  <si>
    <t>-667502399</t>
  </si>
  <si>
    <t>59217002</t>
  </si>
  <si>
    <t>obrubník betonový zahradní šedý 1000x50x200mm</t>
  </si>
  <si>
    <t>-1841513814</t>
  </si>
  <si>
    <t>397*1,01</t>
  </si>
  <si>
    <t>998223011</t>
  </si>
  <si>
    <t>Přesun hmot pro pozemní komunikace s krytem dlážděným</t>
  </si>
  <si>
    <t>-697886588</t>
  </si>
  <si>
    <t xml:space="preserve">SO 101.1 - SO 101.1  VRN/DRN Vedlejší a doplňkové rozpočtové náklady pro SO 101</t>
  </si>
  <si>
    <t>-2091550213</t>
  </si>
  <si>
    <t>-1982052268</t>
  </si>
  <si>
    <t>-1266642541</t>
  </si>
  <si>
    <t>-305027479</t>
  </si>
  <si>
    <t>-1459663287</t>
  </si>
  <si>
    <t>386571867</t>
  </si>
  <si>
    <t>2118433323</t>
  </si>
  <si>
    <t>-823824861</t>
  </si>
  <si>
    <t>-525855031</t>
  </si>
  <si>
    <t>1461096308</t>
  </si>
  <si>
    <t>935389797</t>
  </si>
  <si>
    <t>150</t>
  </si>
  <si>
    <t>1935</t>
  </si>
  <si>
    <t>0,328</t>
  </si>
  <si>
    <t>76,5</t>
  </si>
  <si>
    <t>48,45</t>
  </si>
  <si>
    <t xml:space="preserve">SO 110 - SO 110  Vozovky v katastru Stránčic</t>
  </si>
  <si>
    <t>"ruční dobourání okolo překážek a u obrub" 4*0,5+63*0,1</t>
  </si>
  <si>
    <t>"průměrná tloušťka frézování 90 mm" 1935</t>
  </si>
  <si>
    <t>"rýha pro obrubník" 16,8+"rýha pro rozšíření" 46*0,54+"rýha navíc" 6,81</t>
  </si>
  <si>
    <t>"vozovka rozšíření" 46</t>
  </si>
  <si>
    <t>46*0,4*53/1000</t>
  </si>
  <si>
    <t>"oprava poruch na odfrézovaném krytu - uvažováno 10% povrchu" 1935/100*10</t>
  </si>
  <si>
    <t>"frézovaná vozovka" 1935</t>
  </si>
  <si>
    <t>frézovaná_vozovka+"rozšíření" 46</t>
  </si>
  <si>
    <t>"ACO 11+, asf. pojivo 50/70" frézovaná_vozovka+"rozšíření" 46</t>
  </si>
  <si>
    <t>"ACO 16+ , asf. pojivo 50/70" frézovaná_vozovka</t>
  </si>
  <si>
    <t>"šoupě a ventil" 8</t>
  </si>
  <si>
    <t>6*183</t>
  </si>
  <si>
    <t>4*183</t>
  </si>
  <si>
    <t>"P2" 5</t>
  </si>
  <si>
    <t>"P6" 2</t>
  </si>
  <si>
    <t>"sloupek" 7</t>
  </si>
  <si>
    <t>"150x250" 73</t>
  </si>
  <si>
    <t>"100x250" 240</t>
  </si>
  <si>
    <t>73*1,01</t>
  </si>
  <si>
    <t>240*1,01</t>
  </si>
  <si>
    <t>"podél silničních obrub v asfaltovém krytu"</t>
  </si>
  <si>
    <t>248-27,4</t>
  </si>
  <si>
    <t>"starý a nový kryt" 10+9,5+4,3+3,6</t>
  </si>
  <si>
    <t>-1799746764</t>
  </si>
  <si>
    <t>"zametení frézovaného krytu před podkládkou vrstev" 1935</t>
  </si>
  <si>
    <t>"odstr. DZ do šrotu" 4</t>
  </si>
  <si>
    <t>odstr_DZ*0,082</t>
  </si>
  <si>
    <t xml:space="preserve">SO 110.1 - SO 110.1  VRN/DRN  Vedlejší a doplňkové rozpočtové náklady pro SO 110</t>
  </si>
  <si>
    <t>-341371869</t>
  </si>
  <si>
    <t>2077983975</t>
  </si>
  <si>
    <t>1208505534</t>
  </si>
  <si>
    <t>-89199477</t>
  </si>
  <si>
    <t>-1370040781</t>
  </si>
  <si>
    <t>676085068</t>
  </si>
  <si>
    <t>2104891753</t>
  </si>
  <si>
    <t>-473322238</t>
  </si>
  <si>
    <t>-1868977608</t>
  </si>
  <si>
    <t>-1793882768</t>
  </si>
  <si>
    <t>1216833826</t>
  </si>
  <si>
    <t>105</t>
  </si>
  <si>
    <t>80,92</t>
  </si>
  <si>
    <t>32,5</t>
  </si>
  <si>
    <t>výkop_</t>
  </si>
  <si>
    <t>95,92</t>
  </si>
  <si>
    <t>zásyp</t>
  </si>
  <si>
    <t xml:space="preserve">SO 111 - SO 111  Chodníky v katastru Stránčic</t>
  </si>
  <si>
    <t xml:space="preserve">    3 - Svislé a kompletní konstrukce</t>
  </si>
  <si>
    <t>122552513</t>
  </si>
  <si>
    <t>Odkopávky a prokopávky zapažené pro silnice a dálnice v hornině třídy těžitelnosti III objem do 100 m3 strojně</t>
  </si>
  <si>
    <t>-1968331939</t>
  </si>
  <si>
    <t>trávník*0,15+chodníky*0,24+vjezdy*0,37+"z výkazu kubatur výkop navíc" 63,54-"výkop namíň" 0,25</t>
  </si>
  <si>
    <t>923450805</t>
  </si>
  <si>
    <t>rýha</t>
  </si>
  <si>
    <t>"pro palisády" 44*0,7</t>
  </si>
  <si>
    <t>-202579528</t>
  </si>
  <si>
    <t>"příčné a podélné přemístění výkopku do zásypu" zásyp</t>
  </si>
  <si>
    <t>výkop_-zásyp</t>
  </si>
  <si>
    <t>-1685029989</t>
  </si>
  <si>
    <t>"zásyp za palisádami" 30,8-7-44*0,2</t>
  </si>
  <si>
    <t>"z výkazu kubatur" 79,86</t>
  </si>
  <si>
    <t>Svislé a kompletní konstrukce</t>
  </si>
  <si>
    <t>339921132</t>
  </si>
  <si>
    <t>Osazování betonových palisád do betonového základu v řadě výšky prvku přes 0,5 do 1 m</t>
  </si>
  <si>
    <t>291429671</t>
  </si>
  <si>
    <t>59228284</t>
  </si>
  <si>
    <t>palisáda betonová půlkulatá přírodní 200x1000mm</t>
  </si>
  <si>
    <t>-760517211</t>
  </si>
  <si>
    <t>44*6,25*1,01</t>
  </si>
  <si>
    <t>(chodníky-1)*1,02</t>
  </si>
  <si>
    <t>1*1,05</t>
  </si>
  <si>
    <t>(vjezdy-3)*1,02</t>
  </si>
  <si>
    <t>3*1,05</t>
  </si>
  <si>
    <t>-2055794987</t>
  </si>
  <si>
    <t>"šachta" 3</t>
  </si>
  <si>
    <t>29*1,01</t>
  </si>
  <si>
    <t xml:space="preserve">SO 111.1 - SO 111.1  VRN/DRN  Vedlejší a doplňkové rozpočtové náklady pro SO 111</t>
  </si>
  <si>
    <t>-1357339710</t>
  </si>
  <si>
    <t>1295274527</t>
  </si>
  <si>
    <t>904487911</t>
  </si>
  <si>
    <t>-459769301</t>
  </si>
  <si>
    <t>-1068140426</t>
  </si>
  <si>
    <t>897302213</t>
  </si>
  <si>
    <t>1626161176</t>
  </si>
  <si>
    <t>1028843891</t>
  </si>
  <si>
    <t>-1875059942</t>
  </si>
  <si>
    <t>321765433</t>
  </si>
  <si>
    <t>550396672</t>
  </si>
  <si>
    <t>SEZNAM FIGUR</t>
  </si>
  <si>
    <t>Výměra</t>
  </si>
  <si>
    <t xml:space="preserve"> SO 100</t>
  </si>
  <si>
    <t>Použití figury:</t>
  </si>
  <si>
    <t xml:space="preserve"> SO 101</t>
  </si>
  <si>
    <t xml:space="preserve"> SO 110</t>
  </si>
  <si>
    <t xml:space="preserve"> SO 111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</si>
</sst>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3" borderId="6" xfId="0" applyFont="1" applyFill="1" applyBorder="1" applyAlignment="1" applyProtection="1">
      <alignment horizontal="center" vertical="center"/>
    </xf>
    <xf numFmtId="0" fontId="20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20" fillId="3" borderId="7" xfId="0" applyFont="1" applyFill="1" applyBorder="1" applyAlignment="1" applyProtection="1">
      <alignment horizontal="center" vertical="center"/>
    </xf>
    <xf numFmtId="0" fontId="20" fillId="3" borderId="7" xfId="0" applyFont="1" applyFill="1" applyBorder="1" applyAlignment="1" applyProtection="1">
      <alignment horizontal="right" vertical="center"/>
    </xf>
    <xf numFmtId="0" fontId="20" fillId="3" borderId="8" xfId="0" applyFont="1" applyFill="1" applyBorder="1" applyAlignment="1" applyProtection="1">
      <alignment horizontal="left" vertical="center"/>
    </xf>
    <xf numFmtId="0" fontId="20" fillId="3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2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20" fillId="3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3" borderId="16" xfId="0" applyFont="1" applyFill="1" applyBorder="1" applyAlignment="1" applyProtection="1">
      <alignment horizontal="center" vertical="center" wrapText="1"/>
    </xf>
    <xf numFmtId="0" fontId="20" fillId="3" borderId="17" xfId="0" applyFont="1" applyFill="1" applyBorder="1" applyAlignment="1" applyProtection="1">
      <alignment horizontal="center" vertical="center" wrapText="1"/>
    </xf>
    <xf numFmtId="0" fontId="20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0" borderId="22" xfId="0" applyNumberFormat="1" applyFont="1" applyBorder="1" applyAlignment="1" applyProtection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 applyProtection="1">
      <alignment horizontal="left" vertical="center"/>
    </xf>
    <xf numFmtId="0" fontId="34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1" fillId="0" borderId="19" xfId="0" applyFont="1" applyBorder="1" applyAlignment="1" applyProtection="1">
      <alignment horizontal="left" vertical="center"/>
    </xf>
    <xf numFmtId="0" fontId="21" fillId="0" borderId="20" xfId="0" applyFont="1" applyBorder="1" applyAlignment="1" applyProtection="1">
      <alignment horizontal="center"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0" fillId="3" borderId="16" xfId="0" applyFont="1" applyFill="1" applyBorder="1" applyAlignment="1">
      <alignment horizontal="center" vertical="center" wrapText="1"/>
    </xf>
    <xf numFmtId="0" fontId="20" fillId="3" borderId="17" xfId="0" applyFont="1" applyFill="1" applyBorder="1" applyAlignment="1">
      <alignment horizontal="center" vertical="center" wrapText="1"/>
    </xf>
    <xf numFmtId="0" fontId="20" fillId="3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6" fillId="0" borderId="16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/>
    </xf>
    <xf numFmtId="167" fontId="36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S4" s="17" t="s">
        <v>11</v>
      </c>
    </row>
    <row r="5" s="1" customFormat="1" ht="12" customHeight="1">
      <c r="B5" s="21"/>
      <c r="C5" s="22"/>
      <c r="D5" s="25" t="s">
        <v>12</v>
      </c>
      <c r="E5" s="22"/>
      <c r="F5" s="22"/>
      <c r="G5" s="22"/>
      <c r="H5" s="22"/>
      <c r="I5" s="22"/>
      <c r="J5" s="22"/>
      <c r="K5" s="26" t="s">
        <v>13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S5" s="17" t="s">
        <v>6</v>
      </c>
    </row>
    <row r="6" s="1" customFormat="1" ht="36.96" customHeight="1">
      <c r="B6" s="21"/>
      <c r="C6" s="22"/>
      <c r="D6" s="27" t="s">
        <v>14</v>
      </c>
      <c r="E6" s="22"/>
      <c r="F6" s="22"/>
      <c r="G6" s="22"/>
      <c r="H6" s="22"/>
      <c r="I6" s="22"/>
      <c r="J6" s="22"/>
      <c r="K6" s="28" t="s">
        <v>15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S6" s="17" t="s">
        <v>6</v>
      </c>
    </row>
    <row r="7" s="1" customFormat="1" ht="12" customHeight="1">
      <c r="B7" s="21"/>
      <c r="C7" s="22"/>
      <c r="D7" s="29" t="s">
        <v>16</v>
      </c>
      <c r="E7" s="22"/>
      <c r="F7" s="22"/>
      <c r="G7" s="22"/>
      <c r="H7" s="22"/>
      <c r="I7" s="22"/>
      <c r="J7" s="22"/>
      <c r="K7" s="26" t="s">
        <v>17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18</v>
      </c>
      <c r="AL7" s="22"/>
      <c r="AM7" s="22"/>
      <c r="AN7" s="26" t="s">
        <v>19</v>
      </c>
      <c r="AO7" s="22"/>
      <c r="AP7" s="22"/>
      <c r="AQ7" s="22"/>
      <c r="AR7" s="20"/>
      <c r="BS7" s="17" t="s">
        <v>6</v>
      </c>
    </row>
    <row r="8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6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26" t="s">
        <v>23</v>
      </c>
      <c r="AO8" s="22"/>
      <c r="AP8" s="22"/>
      <c r="AQ8" s="22"/>
      <c r="AR8" s="20"/>
      <c r="BS8" s="17" t="s">
        <v>6</v>
      </c>
    </row>
    <row r="9" s="1" customFormat="1" ht="29.28" customHeight="1">
      <c r="B9" s="21"/>
      <c r="C9" s="22"/>
      <c r="D9" s="25" t="s">
        <v>24</v>
      </c>
      <c r="E9" s="22"/>
      <c r="F9" s="22"/>
      <c r="G9" s="22"/>
      <c r="H9" s="22"/>
      <c r="I9" s="22"/>
      <c r="J9" s="22"/>
      <c r="K9" s="30" t="s">
        <v>25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5" t="s">
        <v>26</v>
      </c>
      <c r="AL9" s="22"/>
      <c r="AM9" s="22"/>
      <c r="AN9" s="30" t="s">
        <v>27</v>
      </c>
      <c r="AO9" s="22"/>
      <c r="AP9" s="22"/>
      <c r="AQ9" s="22"/>
      <c r="AR9" s="20"/>
      <c r="BS9" s="17" t="s">
        <v>6</v>
      </c>
    </row>
    <row r="10" s="1" customFormat="1" ht="12" customHeight="1">
      <c r="B10" s="21"/>
      <c r="C10" s="22"/>
      <c r="D10" s="29" t="s">
        <v>28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29</v>
      </c>
      <c r="AL10" s="22"/>
      <c r="AM10" s="22"/>
      <c r="AN10" s="26" t="s">
        <v>1</v>
      </c>
      <c r="AO10" s="22"/>
      <c r="AP10" s="22"/>
      <c r="AQ10" s="22"/>
      <c r="AR10" s="20"/>
      <c r="BS10" s="17" t="s">
        <v>6</v>
      </c>
    </row>
    <row r="11" s="1" customFormat="1" ht="18.48" customHeight="1">
      <c r="B11" s="21"/>
      <c r="C11" s="22"/>
      <c r="D11" s="22"/>
      <c r="E11" s="26" t="s">
        <v>30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31</v>
      </c>
      <c r="AL11" s="22"/>
      <c r="AM11" s="22"/>
      <c r="AN11" s="26" t="s">
        <v>1</v>
      </c>
      <c r="AO11" s="22"/>
      <c r="AP11" s="22"/>
      <c r="AQ11" s="22"/>
      <c r="AR11" s="20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S12" s="17" t="s">
        <v>6</v>
      </c>
    </row>
    <row r="13" s="1" customFormat="1" ht="12" customHeight="1">
      <c r="B13" s="21"/>
      <c r="C13" s="22"/>
      <c r="D13" s="29" t="s">
        <v>32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29</v>
      </c>
      <c r="AL13" s="22"/>
      <c r="AM13" s="22"/>
      <c r="AN13" s="26" t="s">
        <v>1</v>
      </c>
      <c r="AO13" s="22"/>
      <c r="AP13" s="22"/>
      <c r="AQ13" s="22"/>
      <c r="AR13" s="20"/>
      <c r="BS13" s="17" t="s">
        <v>6</v>
      </c>
    </row>
    <row r="14">
      <c r="B14" s="21"/>
      <c r="C14" s="22"/>
      <c r="D14" s="22"/>
      <c r="E14" s="26" t="s">
        <v>33</v>
      </c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9" t="s">
        <v>31</v>
      </c>
      <c r="AL14" s="22"/>
      <c r="AM14" s="22"/>
      <c r="AN14" s="26" t="s">
        <v>1</v>
      </c>
      <c r="AO14" s="22"/>
      <c r="AP14" s="22"/>
      <c r="AQ14" s="22"/>
      <c r="AR14" s="20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S15" s="17" t="s">
        <v>4</v>
      </c>
    </row>
    <row r="16" s="1" customFormat="1" ht="12" customHeight="1">
      <c r="B16" s="21"/>
      <c r="C16" s="22"/>
      <c r="D16" s="29" t="s">
        <v>34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29</v>
      </c>
      <c r="AL16" s="22"/>
      <c r="AM16" s="22"/>
      <c r="AN16" s="26" t="s">
        <v>1</v>
      </c>
      <c r="AO16" s="22"/>
      <c r="AP16" s="22"/>
      <c r="AQ16" s="22"/>
      <c r="AR16" s="20"/>
      <c r="BS16" s="17" t="s">
        <v>4</v>
      </c>
    </row>
    <row r="17" s="1" customFormat="1" ht="18.48" customHeight="1">
      <c r="B17" s="21"/>
      <c r="C17" s="22"/>
      <c r="D17" s="22"/>
      <c r="E17" s="26" t="s">
        <v>35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31</v>
      </c>
      <c r="AL17" s="22"/>
      <c r="AM17" s="22"/>
      <c r="AN17" s="26" t="s">
        <v>1</v>
      </c>
      <c r="AO17" s="22"/>
      <c r="AP17" s="22"/>
      <c r="AQ17" s="22"/>
      <c r="AR17" s="20"/>
      <c r="BS17" s="17" t="s">
        <v>36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S18" s="17" t="s">
        <v>6</v>
      </c>
    </row>
    <row r="19" s="1" customFormat="1" ht="12" customHeight="1">
      <c r="B19" s="21"/>
      <c r="C19" s="22"/>
      <c r="D19" s="29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29</v>
      </c>
      <c r="AL19" s="22"/>
      <c r="AM19" s="22"/>
      <c r="AN19" s="26" t="s">
        <v>1</v>
      </c>
      <c r="AO19" s="22"/>
      <c r="AP19" s="22"/>
      <c r="AQ19" s="22"/>
      <c r="AR19" s="20"/>
      <c r="BS19" s="17" t="s">
        <v>6</v>
      </c>
    </row>
    <row r="20" s="1" customFormat="1" ht="18.48" customHeight="1">
      <c r="B20" s="21"/>
      <c r="C20" s="22"/>
      <c r="D20" s="22"/>
      <c r="E20" s="26" t="s">
        <v>38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31</v>
      </c>
      <c r="AL20" s="22"/>
      <c r="AM20" s="22"/>
      <c r="AN20" s="26" t="s">
        <v>1</v>
      </c>
      <c r="AO20" s="22"/>
      <c r="AP20" s="22"/>
      <c r="AQ20" s="22"/>
      <c r="AR20" s="20"/>
      <c r="BS20" s="17" t="s">
        <v>36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</row>
    <row r="22" s="1" customFormat="1" ht="12" customHeight="1">
      <c r="B22" s="21"/>
      <c r="C22" s="22"/>
      <c r="D22" s="29" t="s">
        <v>39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</row>
    <row r="23" s="1" customFormat="1" ht="16.5" customHeight="1">
      <c r="B23" s="21"/>
      <c r="C23" s="22"/>
      <c r="D23" s="22"/>
      <c r="E23" s="31" t="s">
        <v>1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22"/>
      <c r="AP23" s="22"/>
      <c r="AQ23" s="22"/>
      <c r="AR23" s="20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</row>
    <row r="25" s="1" customFormat="1" ht="6.96" customHeight="1">
      <c r="B25" s="21"/>
      <c r="C25" s="2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2"/>
      <c r="AQ25" s="22"/>
      <c r="AR25" s="20"/>
    </row>
    <row r="26" s="2" customFormat="1" ht="25.92" customHeight="1">
      <c r="A26" s="33"/>
      <c r="B26" s="34"/>
      <c r="C26" s="35"/>
      <c r="D26" s="36" t="s">
        <v>40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1277000</v>
      </c>
      <c r="AL26" s="37"/>
      <c r="AM26" s="37"/>
      <c r="AN26" s="37"/>
      <c r="AO26" s="37"/>
      <c r="AP26" s="35"/>
      <c r="AQ26" s="35"/>
      <c r="AR26" s="39"/>
      <c r="BE26" s="33"/>
    </row>
    <row r="27" s="2" customFormat="1" ht="6.96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33"/>
    </row>
    <row r="28" s="2" customForma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41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42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43</v>
      </c>
      <c r="AL28" s="40"/>
      <c r="AM28" s="40"/>
      <c r="AN28" s="40"/>
      <c r="AO28" s="40"/>
      <c r="AP28" s="35"/>
      <c r="AQ28" s="35"/>
      <c r="AR28" s="39"/>
      <c r="BE28" s="33"/>
    </row>
    <row r="29" s="3" customFormat="1" ht="14.4" customHeight="1">
      <c r="A29" s="3"/>
      <c r="B29" s="41"/>
      <c r="C29" s="42"/>
      <c r="D29" s="29" t="s">
        <v>44</v>
      </c>
      <c r="E29" s="42"/>
      <c r="F29" s="29" t="s">
        <v>45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ROUND(AZ94, 2)</f>
        <v>1277000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ROUND(AV94, 2)</f>
        <v>268170</v>
      </c>
      <c r="AL29" s="42"/>
      <c r="AM29" s="42"/>
      <c r="AN29" s="42"/>
      <c r="AO29" s="42"/>
      <c r="AP29" s="42"/>
      <c r="AQ29" s="42"/>
      <c r="AR29" s="45"/>
      <c r="BE29" s="3"/>
    </row>
    <row r="30" s="3" customFormat="1" ht="14.4" customHeight="1">
      <c r="A30" s="3"/>
      <c r="B30" s="41"/>
      <c r="C30" s="42"/>
      <c r="D30" s="42"/>
      <c r="E30" s="42"/>
      <c r="F30" s="29" t="s">
        <v>46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ROUND(BA94,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ROUND(AW94, 2)</f>
        <v>0</v>
      </c>
      <c r="AL30" s="42"/>
      <c r="AM30" s="42"/>
      <c r="AN30" s="42"/>
      <c r="AO30" s="42"/>
      <c r="AP30" s="42"/>
      <c r="AQ30" s="42"/>
      <c r="AR30" s="45"/>
      <c r="BE30" s="3"/>
    </row>
    <row r="31" hidden="1" s="3" customFormat="1" ht="14.4" customHeight="1">
      <c r="A31" s="3"/>
      <c r="B31" s="41"/>
      <c r="C31" s="42"/>
      <c r="D31" s="42"/>
      <c r="E31" s="42"/>
      <c r="F31" s="29" t="s">
        <v>47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ROUND(BB94,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3"/>
    </row>
    <row r="32" hidden="1" s="3" customFormat="1" ht="14.4" customHeight="1">
      <c r="A32" s="3"/>
      <c r="B32" s="41"/>
      <c r="C32" s="42"/>
      <c r="D32" s="42"/>
      <c r="E32" s="42"/>
      <c r="F32" s="29" t="s">
        <v>48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ROUND(BC94,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3"/>
    </row>
    <row r="33" hidden="1" s="3" customFormat="1" ht="14.4" customHeight="1">
      <c r="A33" s="3"/>
      <c r="B33" s="41"/>
      <c r="C33" s="42"/>
      <c r="D33" s="42"/>
      <c r="E33" s="42"/>
      <c r="F33" s="29" t="s">
        <v>49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ROUND(BD94,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3"/>
    </row>
    <row r="34" s="2" customFormat="1" ht="6.96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33"/>
    </row>
    <row r="35" s="2" customFormat="1" ht="25.92" customHeight="1">
      <c r="A35" s="33"/>
      <c r="B35" s="34"/>
      <c r="C35" s="46"/>
      <c r="D35" s="47" t="s">
        <v>50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51</v>
      </c>
      <c r="U35" s="48"/>
      <c r="V35" s="48"/>
      <c r="W35" s="48"/>
      <c r="X35" s="50" t="s">
        <v>52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1545170</v>
      </c>
      <c r="AL35" s="48"/>
      <c r="AM35" s="48"/>
      <c r="AN35" s="48"/>
      <c r="AO35" s="52"/>
      <c r="AP35" s="46"/>
      <c r="AQ35" s="46"/>
      <c r="AR35" s="39"/>
      <c r="BE35" s="33"/>
    </row>
    <row r="36" s="2" customFormat="1" ht="6.96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  <c r="BE36" s="33"/>
    </row>
    <row r="37" s="2" customFormat="1" ht="14.4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9"/>
      <c r="BE37" s="33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3"/>
      <c r="C49" s="54"/>
      <c r="D49" s="55" t="s">
        <v>53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54</v>
      </c>
      <c r="AI49" s="56"/>
      <c r="AJ49" s="56"/>
      <c r="AK49" s="56"/>
      <c r="AL49" s="56"/>
      <c r="AM49" s="56"/>
      <c r="AN49" s="56"/>
      <c r="AO49" s="56"/>
      <c r="AP49" s="54"/>
      <c r="AQ49" s="54"/>
      <c r="AR49" s="57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3"/>
      <c r="B60" s="34"/>
      <c r="C60" s="35"/>
      <c r="D60" s="58" t="s">
        <v>55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8" t="s">
        <v>56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8" t="s">
        <v>55</v>
      </c>
      <c r="AI60" s="37"/>
      <c r="AJ60" s="37"/>
      <c r="AK60" s="37"/>
      <c r="AL60" s="37"/>
      <c r="AM60" s="58" t="s">
        <v>56</v>
      </c>
      <c r="AN60" s="37"/>
      <c r="AO60" s="37"/>
      <c r="AP60" s="35"/>
      <c r="AQ60" s="35"/>
      <c r="AR60" s="39"/>
      <c r="BE60" s="33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3"/>
      <c r="B64" s="34"/>
      <c r="C64" s="35"/>
      <c r="D64" s="55" t="s">
        <v>57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5" t="s">
        <v>58</v>
      </c>
      <c r="AI64" s="59"/>
      <c r="AJ64" s="59"/>
      <c r="AK64" s="59"/>
      <c r="AL64" s="59"/>
      <c r="AM64" s="59"/>
      <c r="AN64" s="59"/>
      <c r="AO64" s="59"/>
      <c r="AP64" s="35"/>
      <c r="AQ64" s="35"/>
      <c r="AR64" s="39"/>
      <c r="BE64" s="33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3"/>
      <c r="B75" s="34"/>
      <c r="C75" s="35"/>
      <c r="D75" s="58" t="s">
        <v>55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8" t="s">
        <v>56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8" t="s">
        <v>55</v>
      </c>
      <c r="AI75" s="37"/>
      <c r="AJ75" s="37"/>
      <c r="AK75" s="37"/>
      <c r="AL75" s="37"/>
      <c r="AM75" s="58" t="s">
        <v>56</v>
      </c>
      <c r="AN75" s="37"/>
      <c r="AO75" s="37"/>
      <c r="AP75" s="35"/>
      <c r="AQ75" s="35"/>
      <c r="AR75" s="39"/>
      <c r="BE75" s="33"/>
    </row>
    <row r="76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9"/>
      <c r="BE76" s="33"/>
    </row>
    <row r="77" s="2" customFormat="1" ht="6.96" customHeight="1">
      <c r="A77" s="33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9"/>
      <c r="BE77" s="33"/>
    </row>
    <row r="81" s="2" customFormat="1" ht="6.96" customHeight="1">
      <c r="A81" s="33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9"/>
      <c r="BE81" s="33"/>
    </row>
    <row r="82" s="2" customFormat="1" ht="24.96" customHeight="1">
      <c r="A82" s="33"/>
      <c r="B82" s="34"/>
      <c r="C82" s="23" t="s">
        <v>59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9"/>
      <c r="B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9"/>
      <c r="BE83" s="33"/>
    </row>
    <row r="84" s="4" customFormat="1" ht="12" customHeight="1">
      <c r="A84" s="4"/>
      <c r="B84" s="64"/>
      <c r="C84" s="29" t="s">
        <v>12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0148A_DVO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  <c r="BE84" s="4"/>
    </row>
    <row r="85" s="5" customFormat="1" ht="36.96" customHeight="1">
      <c r="A85" s="5"/>
      <c r="B85" s="67"/>
      <c r="C85" s="68" t="s">
        <v>14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Rekonstrukce Stránčická - Hrdinů - Soupis prací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  <c r="BE85" s="5"/>
    </row>
    <row r="86" s="2" customFormat="1" ht="6.96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9"/>
      <c r="BE86" s="33"/>
    </row>
    <row r="87" s="2" customFormat="1" ht="12" customHeight="1">
      <c r="A87" s="33"/>
      <c r="B87" s="34"/>
      <c r="C87" s="29" t="s">
        <v>20</v>
      </c>
      <c r="D87" s="35"/>
      <c r="E87" s="35"/>
      <c r="F87" s="35"/>
      <c r="G87" s="35"/>
      <c r="H87" s="35"/>
      <c r="I87" s="35"/>
      <c r="J87" s="35"/>
      <c r="K87" s="35"/>
      <c r="L87" s="72" t="str">
        <f>IF(K8="","",K8)</f>
        <v>k.ú. Všestary, Stránčice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9" t="s">
        <v>22</v>
      </c>
      <c r="AJ87" s="35"/>
      <c r="AK87" s="35"/>
      <c r="AL87" s="35"/>
      <c r="AM87" s="73" t="str">
        <f>IF(AN8= "","",AN8)</f>
        <v>11. 10. 2023</v>
      </c>
      <c r="AN87" s="73"/>
      <c r="AO87" s="35"/>
      <c r="AP87" s="35"/>
      <c r="AQ87" s="35"/>
      <c r="AR87" s="39"/>
      <c r="B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9"/>
      <c r="BE88" s="33"/>
    </row>
    <row r="89" s="2" customFormat="1" ht="15.15" customHeight="1">
      <c r="A89" s="33"/>
      <c r="B89" s="34"/>
      <c r="C89" s="29" t="s">
        <v>28</v>
      </c>
      <c r="D89" s="35"/>
      <c r="E89" s="35"/>
      <c r="F89" s="35"/>
      <c r="G89" s="35"/>
      <c r="H89" s="35"/>
      <c r="I89" s="35"/>
      <c r="J89" s="35"/>
      <c r="K89" s="35"/>
      <c r="L89" s="65" t="str">
        <f>IF(E11= "","",E11)</f>
        <v>Obec Všestary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9" t="s">
        <v>34</v>
      </c>
      <c r="AJ89" s="35"/>
      <c r="AK89" s="35"/>
      <c r="AL89" s="35"/>
      <c r="AM89" s="74" t="str">
        <f>IF(E17="","",E17)</f>
        <v>ing. Miroslav Dvořan</v>
      </c>
      <c r="AN89" s="65"/>
      <c r="AO89" s="65"/>
      <c r="AP89" s="65"/>
      <c r="AQ89" s="35"/>
      <c r="AR89" s="39"/>
      <c r="AS89" s="75" t="s">
        <v>60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  <c r="BE89" s="33"/>
    </row>
    <row r="90" s="2" customFormat="1" ht="15.15" customHeight="1">
      <c r="A90" s="33"/>
      <c r="B90" s="34"/>
      <c r="C90" s="29" t="s">
        <v>32</v>
      </c>
      <c r="D90" s="35"/>
      <c r="E90" s="35"/>
      <c r="F90" s="35"/>
      <c r="G90" s="35"/>
      <c r="H90" s="35"/>
      <c r="I90" s="35"/>
      <c r="J90" s="35"/>
      <c r="K90" s="35"/>
      <c r="L90" s="65" t="str">
        <f>IF(E14="","",E14)</f>
        <v xml:space="preserve"> </v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9" t="s">
        <v>37</v>
      </c>
      <c r="AJ90" s="35"/>
      <c r="AK90" s="35"/>
      <c r="AL90" s="35"/>
      <c r="AM90" s="74" t="str">
        <f>IF(E20="","",E20)</f>
        <v>Roman Valík</v>
      </c>
      <c r="AN90" s="65"/>
      <c r="AO90" s="65"/>
      <c r="AP90" s="65"/>
      <c r="AQ90" s="35"/>
      <c r="AR90" s="39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  <c r="BE90" s="33"/>
    </row>
    <row r="91" s="2" customFormat="1" ht="10.8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9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  <c r="BE91" s="33"/>
    </row>
    <row r="92" s="2" customFormat="1" ht="29.28" customHeight="1">
      <c r="A92" s="33"/>
      <c r="B92" s="34"/>
      <c r="C92" s="87" t="s">
        <v>61</v>
      </c>
      <c r="D92" s="88"/>
      <c r="E92" s="88"/>
      <c r="F92" s="88"/>
      <c r="G92" s="88"/>
      <c r="H92" s="89"/>
      <c r="I92" s="90" t="s">
        <v>62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63</v>
      </c>
      <c r="AH92" s="88"/>
      <c r="AI92" s="88"/>
      <c r="AJ92" s="88"/>
      <c r="AK92" s="88"/>
      <c r="AL92" s="88"/>
      <c r="AM92" s="88"/>
      <c r="AN92" s="90" t="s">
        <v>64</v>
      </c>
      <c r="AO92" s="88"/>
      <c r="AP92" s="92"/>
      <c r="AQ92" s="93" t="s">
        <v>65</v>
      </c>
      <c r="AR92" s="39"/>
      <c r="AS92" s="94" t="s">
        <v>66</v>
      </c>
      <c r="AT92" s="95" t="s">
        <v>67</v>
      </c>
      <c r="AU92" s="95" t="s">
        <v>68</v>
      </c>
      <c r="AV92" s="95" t="s">
        <v>69</v>
      </c>
      <c r="AW92" s="95" t="s">
        <v>70</v>
      </c>
      <c r="AX92" s="95" t="s">
        <v>71</v>
      </c>
      <c r="AY92" s="95" t="s">
        <v>72</v>
      </c>
      <c r="AZ92" s="95" t="s">
        <v>73</v>
      </c>
      <c r="BA92" s="95" t="s">
        <v>74</v>
      </c>
      <c r="BB92" s="95" t="s">
        <v>75</v>
      </c>
      <c r="BC92" s="95" t="s">
        <v>76</v>
      </c>
      <c r="BD92" s="96" t="s">
        <v>77</v>
      </c>
      <c r="BE92" s="33"/>
    </row>
    <row r="93" s="2" customFormat="1" ht="10.8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9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  <c r="BE93" s="33"/>
    </row>
    <row r="94" s="6" customFormat="1" ht="32.4" customHeight="1">
      <c r="A94" s="6"/>
      <c r="B94" s="100"/>
      <c r="C94" s="101" t="s">
        <v>78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ROUND(SUM(AG95:AG102),2)</f>
        <v>1277000</v>
      </c>
      <c r="AH94" s="103"/>
      <c r="AI94" s="103"/>
      <c r="AJ94" s="103"/>
      <c r="AK94" s="103"/>
      <c r="AL94" s="103"/>
      <c r="AM94" s="103"/>
      <c r="AN94" s="104">
        <f>SUM(AG94,AT94)</f>
        <v>1545170</v>
      </c>
      <c r="AO94" s="104"/>
      <c r="AP94" s="104"/>
      <c r="AQ94" s="105" t="s">
        <v>1</v>
      </c>
      <c r="AR94" s="106"/>
      <c r="AS94" s="107">
        <f>ROUND(SUM(AS95:AS102),2)</f>
        <v>0</v>
      </c>
      <c r="AT94" s="108">
        <f>ROUND(SUM(AV94:AW94),2)</f>
        <v>268170</v>
      </c>
      <c r="AU94" s="109">
        <f>ROUND(SUM(AU95:AU102),5)</f>
        <v>3962.2512099999999</v>
      </c>
      <c r="AV94" s="108">
        <f>ROUND(AZ94*L29,2)</f>
        <v>268170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ROUND(SUM(AZ95:AZ102),2)</f>
        <v>1277000</v>
      </c>
      <c r="BA94" s="108">
        <f>ROUND(SUM(BA95:BA102),2)</f>
        <v>0</v>
      </c>
      <c r="BB94" s="108">
        <f>ROUND(SUM(BB95:BB102),2)</f>
        <v>0</v>
      </c>
      <c r="BC94" s="108">
        <f>ROUND(SUM(BC95:BC102),2)</f>
        <v>0</v>
      </c>
      <c r="BD94" s="110">
        <f>ROUND(SUM(BD95:BD102),2)</f>
        <v>0</v>
      </c>
      <c r="BE94" s="6"/>
      <c r="BS94" s="111" t="s">
        <v>79</v>
      </c>
      <c r="BT94" s="111" t="s">
        <v>80</v>
      </c>
      <c r="BU94" s="112" t="s">
        <v>81</v>
      </c>
      <c r="BV94" s="111" t="s">
        <v>82</v>
      </c>
      <c r="BW94" s="111" t="s">
        <v>5</v>
      </c>
      <c r="BX94" s="111" t="s">
        <v>83</v>
      </c>
      <c r="CL94" s="111" t="s">
        <v>17</v>
      </c>
    </row>
    <row r="95" s="7" customFormat="1" ht="16.5" customHeight="1">
      <c r="A95" s="113" t="s">
        <v>84</v>
      </c>
      <c r="B95" s="114"/>
      <c r="C95" s="115"/>
      <c r="D95" s="116" t="s">
        <v>85</v>
      </c>
      <c r="E95" s="116"/>
      <c r="F95" s="116"/>
      <c r="G95" s="116"/>
      <c r="H95" s="116"/>
      <c r="I95" s="117"/>
      <c r="J95" s="116" t="s">
        <v>86</v>
      </c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8">
        <f>'SO 100 - SO 100  Vozovky ...'!J30</f>
        <v>0</v>
      </c>
      <c r="AH95" s="117"/>
      <c r="AI95" s="117"/>
      <c r="AJ95" s="117"/>
      <c r="AK95" s="117"/>
      <c r="AL95" s="117"/>
      <c r="AM95" s="117"/>
      <c r="AN95" s="118">
        <f>SUM(AG95,AT95)</f>
        <v>0</v>
      </c>
      <c r="AO95" s="117"/>
      <c r="AP95" s="117"/>
      <c r="AQ95" s="119" t="s">
        <v>87</v>
      </c>
      <c r="AR95" s="120"/>
      <c r="AS95" s="121">
        <v>0</v>
      </c>
      <c r="AT95" s="122">
        <f>ROUND(SUM(AV95:AW95),2)</f>
        <v>0</v>
      </c>
      <c r="AU95" s="123">
        <f>'SO 100 - SO 100  Vozovky ...'!P122</f>
        <v>2170.4558980000002</v>
      </c>
      <c r="AV95" s="122">
        <f>'SO 100 - SO 100  Vozovky ...'!J33</f>
        <v>0</v>
      </c>
      <c r="AW95" s="122">
        <f>'SO 100 - SO 100  Vozovky ...'!J34</f>
        <v>0</v>
      </c>
      <c r="AX95" s="122">
        <f>'SO 100 - SO 100  Vozovky ...'!J35</f>
        <v>0</v>
      </c>
      <c r="AY95" s="122">
        <f>'SO 100 - SO 100  Vozovky ...'!J36</f>
        <v>0</v>
      </c>
      <c r="AZ95" s="122">
        <f>'SO 100 - SO 100  Vozovky ...'!F33</f>
        <v>0</v>
      </c>
      <c r="BA95" s="122">
        <f>'SO 100 - SO 100  Vozovky ...'!F34</f>
        <v>0</v>
      </c>
      <c r="BB95" s="122">
        <f>'SO 100 - SO 100  Vozovky ...'!F35</f>
        <v>0</v>
      </c>
      <c r="BC95" s="122">
        <f>'SO 100 - SO 100  Vozovky ...'!F36</f>
        <v>0</v>
      </c>
      <c r="BD95" s="124">
        <f>'SO 100 - SO 100  Vozovky ...'!F37</f>
        <v>0</v>
      </c>
      <c r="BE95" s="7"/>
      <c r="BT95" s="125" t="s">
        <v>88</v>
      </c>
      <c r="BV95" s="125" t="s">
        <v>82</v>
      </c>
      <c r="BW95" s="125" t="s">
        <v>89</v>
      </c>
      <c r="BX95" s="125" t="s">
        <v>5</v>
      </c>
      <c r="CL95" s="125" t="s">
        <v>17</v>
      </c>
      <c r="CM95" s="125" t="s">
        <v>90</v>
      </c>
    </row>
    <row r="96" s="7" customFormat="1" ht="37.5" customHeight="1">
      <c r="A96" s="113" t="s">
        <v>84</v>
      </c>
      <c r="B96" s="114"/>
      <c r="C96" s="115"/>
      <c r="D96" s="116" t="s">
        <v>91</v>
      </c>
      <c r="E96" s="116"/>
      <c r="F96" s="116"/>
      <c r="G96" s="116"/>
      <c r="H96" s="116"/>
      <c r="I96" s="117"/>
      <c r="J96" s="116" t="s">
        <v>92</v>
      </c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8">
        <f>'SO 100.1 - SO 100.1 VRN-D...'!J30</f>
        <v>983000</v>
      </c>
      <c r="AH96" s="117"/>
      <c r="AI96" s="117"/>
      <c r="AJ96" s="117"/>
      <c r="AK96" s="117"/>
      <c r="AL96" s="117"/>
      <c r="AM96" s="117"/>
      <c r="AN96" s="118">
        <f>SUM(AG96,AT96)</f>
        <v>1189430</v>
      </c>
      <c r="AO96" s="117"/>
      <c r="AP96" s="117"/>
      <c r="AQ96" s="119" t="s">
        <v>87</v>
      </c>
      <c r="AR96" s="120"/>
      <c r="AS96" s="121">
        <v>0</v>
      </c>
      <c r="AT96" s="122">
        <f>ROUND(SUM(AV96:AW96),2)</f>
        <v>206430</v>
      </c>
      <c r="AU96" s="123">
        <f>'SO 100.1 - SO 100.1 VRN-D...'!P117</f>
        <v>0</v>
      </c>
      <c r="AV96" s="122">
        <f>'SO 100.1 - SO 100.1 VRN-D...'!J33</f>
        <v>206430</v>
      </c>
      <c r="AW96" s="122">
        <f>'SO 100.1 - SO 100.1 VRN-D...'!J34</f>
        <v>0</v>
      </c>
      <c r="AX96" s="122">
        <f>'SO 100.1 - SO 100.1 VRN-D...'!J35</f>
        <v>0</v>
      </c>
      <c r="AY96" s="122">
        <f>'SO 100.1 - SO 100.1 VRN-D...'!J36</f>
        <v>0</v>
      </c>
      <c r="AZ96" s="122">
        <f>'SO 100.1 - SO 100.1 VRN-D...'!F33</f>
        <v>983000</v>
      </c>
      <c r="BA96" s="122">
        <f>'SO 100.1 - SO 100.1 VRN-D...'!F34</f>
        <v>0</v>
      </c>
      <c r="BB96" s="122">
        <f>'SO 100.1 - SO 100.1 VRN-D...'!F35</f>
        <v>0</v>
      </c>
      <c r="BC96" s="122">
        <f>'SO 100.1 - SO 100.1 VRN-D...'!F36</f>
        <v>0</v>
      </c>
      <c r="BD96" s="124">
        <f>'SO 100.1 - SO 100.1 VRN-D...'!F37</f>
        <v>0</v>
      </c>
      <c r="BE96" s="7"/>
      <c r="BT96" s="125" t="s">
        <v>88</v>
      </c>
      <c r="BV96" s="125" t="s">
        <v>82</v>
      </c>
      <c r="BW96" s="125" t="s">
        <v>93</v>
      </c>
      <c r="BX96" s="125" t="s">
        <v>5</v>
      </c>
      <c r="CL96" s="125" t="s">
        <v>17</v>
      </c>
      <c r="CM96" s="125" t="s">
        <v>90</v>
      </c>
    </row>
    <row r="97" s="7" customFormat="1" ht="16.5" customHeight="1">
      <c r="A97" s="113" t="s">
        <v>84</v>
      </c>
      <c r="B97" s="114"/>
      <c r="C97" s="115"/>
      <c r="D97" s="116" t="s">
        <v>94</v>
      </c>
      <c r="E97" s="116"/>
      <c r="F97" s="116"/>
      <c r="G97" s="116"/>
      <c r="H97" s="116"/>
      <c r="I97" s="117"/>
      <c r="J97" s="116" t="s">
        <v>95</v>
      </c>
      <c r="K97" s="116"/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8">
        <f>'SO 101 - SO 101  Chodníky...'!J30</f>
        <v>0</v>
      </c>
      <c r="AH97" s="117"/>
      <c r="AI97" s="117"/>
      <c r="AJ97" s="117"/>
      <c r="AK97" s="117"/>
      <c r="AL97" s="117"/>
      <c r="AM97" s="117"/>
      <c r="AN97" s="118">
        <f>SUM(AG97,AT97)</f>
        <v>0</v>
      </c>
      <c r="AO97" s="117"/>
      <c r="AP97" s="117"/>
      <c r="AQ97" s="119" t="s">
        <v>87</v>
      </c>
      <c r="AR97" s="120"/>
      <c r="AS97" s="121">
        <v>0</v>
      </c>
      <c r="AT97" s="122">
        <f>ROUND(SUM(AV97:AW97),2)</f>
        <v>0</v>
      </c>
      <c r="AU97" s="123">
        <f>'SO 101 - SO 101  Chodníky...'!P120</f>
        <v>926.6730970000001</v>
      </c>
      <c r="AV97" s="122">
        <f>'SO 101 - SO 101  Chodníky...'!J33</f>
        <v>0</v>
      </c>
      <c r="AW97" s="122">
        <f>'SO 101 - SO 101  Chodníky...'!J34</f>
        <v>0</v>
      </c>
      <c r="AX97" s="122">
        <f>'SO 101 - SO 101  Chodníky...'!J35</f>
        <v>0</v>
      </c>
      <c r="AY97" s="122">
        <f>'SO 101 - SO 101  Chodníky...'!J36</f>
        <v>0</v>
      </c>
      <c r="AZ97" s="122">
        <f>'SO 101 - SO 101  Chodníky...'!F33</f>
        <v>0</v>
      </c>
      <c r="BA97" s="122">
        <f>'SO 101 - SO 101  Chodníky...'!F34</f>
        <v>0</v>
      </c>
      <c r="BB97" s="122">
        <f>'SO 101 - SO 101  Chodníky...'!F35</f>
        <v>0</v>
      </c>
      <c r="BC97" s="122">
        <f>'SO 101 - SO 101  Chodníky...'!F36</f>
        <v>0</v>
      </c>
      <c r="BD97" s="124">
        <f>'SO 101 - SO 101  Chodníky...'!F37</f>
        <v>0</v>
      </c>
      <c r="BE97" s="7"/>
      <c r="BT97" s="125" t="s">
        <v>88</v>
      </c>
      <c r="BV97" s="125" t="s">
        <v>82</v>
      </c>
      <c r="BW97" s="125" t="s">
        <v>96</v>
      </c>
      <c r="BX97" s="125" t="s">
        <v>5</v>
      </c>
      <c r="CL97" s="125" t="s">
        <v>17</v>
      </c>
      <c r="CM97" s="125" t="s">
        <v>90</v>
      </c>
    </row>
    <row r="98" s="7" customFormat="1" ht="37.5" customHeight="1">
      <c r="A98" s="113" t="s">
        <v>84</v>
      </c>
      <c r="B98" s="114"/>
      <c r="C98" s="115"/>
      <c r="D98" s="116" t="s">
        <v>97</v>
      </c>
      <c r="E98" s="116"/>
      <c r="F98" s="116"/>
      <c r="G98" s="116"/>
      <c r="H98" s="116"/>
      <c r="I98" s="117"/>
      <c r="J98" s="116" t="s">
        <v>98</v>
      </c>
      <c r="K98" s="116"/>
      <c r="L98" s="116"/>
      <c r="M98" s="116"/>
      <c r="N98" s="116"/>
      <c r="O98" s="116"/>
      <c r="P98" s="116"/>
      <c r="Q98" s="116"/>
      <c r="R98" s="116"/>
      <c r="S98" s="116"/>
      <c r="T98" s="116"/>
      <c r="U98" s="116"/>
      <c r="V98" s="116"/>
      <c r="W98" s="116"/>
      <c r="X98" s="116"/>
      <c r="Y98" s="116"/>
      <c r="Z98" s="116"/>
      <c r="AA98" s="116"/>
      <c r="AB98" s="116"/>
      <c r="AC98" s="116"/>
      <c r="AD98" s="116"/>
      <c r="AE98" s="116"/>
      <c r="AF98" s="116"/>
      <c r="AG98" s="118">
        <f>'SO 101.1 - SO 101.1  VRN-...'!J30</f>
        <v>0</v>
      </c>
      <c r="AH98" s="117"/>
      <c r="AI98" s="117"/>
      <c r="AJ98" s="117"/>
      <c r="AK98" s="117"/>
      <c r="AL98" s="117"/>
      <c r="AM98" s="117"/>
      <c r="AN98" s="118">
        <f>SUM(AG98,AT98)</f>
        <v>0</v>
      </c>
      <c r="AO98" s="117"/>
      <c r="AP98" s="117"/>
      <c r="AQ98" s="119" t="s">
        <v>87</v>
      </c>
      <c r="AR98" s="120"/>
      <c r="AS98" s="121">
        <v>0</v>
      </c>
      <c r="AT98" s="122">
        <f>ROUND(SUM(AV98:AW98),2)</f>
        <v>0</v>
      </c>
      <c r="AU98" s="123">
        <f>'SO 101.1 - SO 101.1  VRN-...'!P117</f>
        <v>0</v>
      </c>
      <c r="AV98" s="122">
        <f>'SO 101.1 - SO 101.1  VRN-...'!J33</f>
        <v>0</v>
      </c>
      <c r="AW98" s="122">
        <f>'SO 101.1 - SO 101.1  VRN-...'!J34</f>
        <v>0</v>
      </c>
      <c r="AX98" s="122">
        <f>'SO 101.1 - SO 101.1  VRN-...'!J35</f>
        <v>0</v>
      </c>
      <c r="AY98" s="122">
        <f>'SO 101.1 - SO 101.1  VRN-...'!J36</f>
        <v>0</v>
      </c>
      <c r="AZ98" s="122">
        <f>'SO 101.1 - SO 101.1  VRN-...'!F33</f>
        <v>0</v>
      </c>
      <c r="BA98" s="122">
        <f>'SO 101.1 - SO 101.1  VRN-...'!F34</f>
        <v>0</v>
      </c>
      <c r="BB98" s="122">
        <f>'SO 101.1 - SO 101.1  VRN-...'!F35</f>
        <v>0</v>
      </c>
      <c r="BC98" s="122">
        <f>'SO 101.1 - SO 101.1  VRN-...'!F36</f>
        <v>0</v>
      </c>
      <c r="BD98" s="124">
        <f>'SO 101.1 - SO 101.1  VRN-...'!F37</f>
        <v>0</v>
      </c>
      <c r="BE98" s="7"/>
      <c r="BT98" s="125" t="s">
        <v>88</v>
      </c>
      <c r="BV98" s="125" t="s">
        <v>82</v>
      </c>
      <c r="BW98" s="125" t="s">
        <v>99</v>
      </c>
      <c r="BX98" s="125" t="s">
        <v>5</v>
      </c>
      <c r="CL98" s="125" t="s">
        <v>17</v>
      </c>
      <c r="CM98" s="125" t="s">
        <v>90</v>
      </c>
    </row>
    <row r="99" s="7" customFormat="1" ht="16.5" customHeight="1">
      <c r="A99" s="113" t="s">
        <v>84</v>
      </c>
      <c r="B99" s="114"/>
      <c r="C99" s="115"/>
      <c r="D99" s="116" t="s">
        <v>100</v>
      </c>
      <c r="E99" s="116"/>
      <c r="F99" s="116"/>
      <c r="G99" s="116"/>
      <c r="H99" s="116"/>
      <c r="I99" s="117"/>
      <c r="J99" s="116" t="s">
        <v>101</v>
      </c>
      <c r="K99" s="116"/>
      <c r="L99" s="116"/>
      <c r="M99" s="116"/>
      <c r="N99" s="116"/>
      <c r="O99" s="116"/>
      <c r="P99" s="116"/>
      <c r="Q99" s="116"/>
      <c r="R99" s="116"/>
      <c r="S99" s="116"/>
      <c r="T99" s="116"/>
      <c r="U99" s="116"/>
      <c r="V99" s="116"/>
      <c r="W99" s="116"/>
      <c r="X99" s="116"/>
      <c r="Y99" s="116"/>
      <c r="Z99" s="116"/>
      <c r="AA99" s="116"/>
      <c r="AB99" s="116"/>
      <c r="AC99" s="116"/>
      <c r="AD99" s="116"/>
      <c r="AE99" s="116"/>
      <c r="AF99" s="116"/>
      <c r="AG99" s="118">
        <f>'SO 110 - SO 110  Vozovky ...'!J30</f>
        <v>0</v>
      </c>
      <c r="AH99" s="117"/>
      <c r="AI99" s="117"/>
      <c r="AJ99" s="117"/>
      <c r="AK99" s="117"/>
      <c r="AL99" s="117"/>
      <c r="AM99" s="117"/>
      <c r="AN99" s="118">
        <f>SUM(AG99,AT99)</f>
        <v>0</v>
      </c>
      <c r="AO99" s="117"/>
      <c r="AP99" s="117"/>
      <c r="AQ99" s="119" t="s">
        <v>87</v>
      </c>
      <c r="AR99" s="120"/>
      <c r="AS99" s="121">
        <v>0</v>
      </c>
      <c r="AT99" s="122">
        <f>ROUND(SUM(AV99:AW99),2)</f>
        <v>0</v>
      </c>
      <c r="AU99" s="123">
        <f>'SO 110 - SO 110  Vozovky ...'!P121</f>
        <v>447.97396200000003</v>
      </c>
      <c r="AV99" s="122">
        <f>'SO 110 - SO 110  Vozovky ...'!J33</f>
        <v>0</v>
      </c>
      <c r="AW99" s="122">
        <f>'SO 110 - SO 110  Vozovky ...'!J34</f>
        <v>0</v>
      </c>
      <c r="AX99" s="122">
        <f>'SO 110 - SO 110  Vozovky ...'!J35</f>
        <v>0</v>
      </c>
      <c r="AY99" s="122">
        <f>'SO 110 - SO 110  Vozovky ...'!J36</f>
        <v>0</v>
      </c>
      <c r="AZ99" s="122">
        <f>'SO 110 - SO 110  Vozovky ...'!F33</f>
        <v>0</v>
      </c>
      <c r="BA99" s="122">
        <f>'SO 110 - SO 110  Vozovky ...'!F34</f>
        <v>0</v>
      </c>
      <c r="BB99" s="122">
        <f>'SO 110 - SO 110  Vozovky ...'!F35</f>
        <v>0</v>
      </c>
      <c r="BC99" s="122">
        <f>'SO 110 - SO 110  Vozovky ...'!F36</f>
        <v>0</v>
      </c>
      <c r="BD99" s="124">
        <f>'SO 110 - SO 110  Vozovky ...'!F37</f>
        <v>0</v>
      </c>
      <c r="BE99" s="7"/>
      <c r="BT99" s="125" t="s">
        <v>88</v>
      </c>
      <c r="BV99" s="125" t="s">
        <v>82</v>
      </c>
      <c r="BW99" s="125" t="s">
        <v>102</v>
      </c>
      <c r="BX99" s="125" t="s">
        <v>5</v>
      </c>
      <c r="CL99" s="125" t="s">
        <v>17</v>
      </c>
      <c r="CM99" s="125" t="s">
        <v>90</v>
      </c>
    </row>
    <row r="100" s="7" customFormat="1" ht="37.5" customHeight="1">
      <c r="A100" s="113" t="s">
        <v>84</v>
      </c>
      <c r="B100" s="114"/>
      <c r="C100" s="115"/>
      <c r="D100" s="116" t="s">
        <v>103</v>
      </c>
      <c r="E100" s="116"/>
      <c r="F100" s="116"/>
      <c r="G100" s="116"/>
      <c r="H100" s="116"/>
      <c r="I100" s="117"/>
      <c r="J100" s="116" t="s">
        <v>104</v>
      </c>
      <c r="K100" s="116"/>
      <c r="L100" s="116"/>
      <c r="M100" s="116"/>
      <c r="N100" s="116"/>
      <c r="O100" s="116"/>
      <c r="P100" s="116"/>
      <c r="Q100" s="116"/>
      <c r="R100" s="116"/>
      <c r="S100" s="116"/>
      <c r="T100" s="116"/>
      <c r="U100" s="116"/>
      <c r="V100" s="116"/>
      <c r="W100" s="116"/>
      <c r="X100" s="116"/>
      <c r="Y100" s="116"/>
      <c r="Z100" s="116"/>
      <c r="AA100" s="116"/>
      <c r="AB100" s="116"/>
      <c r="AC100" s="116"/>
      <c r="AD100" s="116"/>
      <c r="AE100" s="116"/>
      <c r="AF100" s="116"/>
      <c r="AG100" s="118">
        <f>'SO 110.1 - SO 110.1  VRN-...'!J30</f>
        <v>294000</v>
      </c>
      <c r="AH100" s="117"/>
      <c r="AI100" s="117"/>
      <c r="AJ100" s="117"/>
      <c r="AK100" s="117"/>
      <c r="AL100" s="117"/>
      <c r="AM100" s="117"/>
      <c r="AN100" s="118">
        <f>SUM(AG100,AT100)</f>
        <v>355740</v>
      </c>
      <c r="AO100" s="117"/>
      <c r="AP100" s="117"/>
      <c r="AQ100" s="119" t="s">
        <v>87</v>
      </c>
      <c r="AR100" s="120"/>
      <c r="AS100" s="121">
        <v>0</v>
      </c>
      <c r="AT100" s="122">
        <f>ROUND(SUM(AV100:AW100),2)</f>
        <v>61740</v>
      </c>
      <c r="AU100" s="123">
        <f>'SO 110.1 - SO 110.1  VRN-...'!P117</f>
        <v>0</v>
      </c>
      <c r="AV100" s="122">
        <f>'SO 110.1 - SO 110.1  VRN-...'!J33</f>
        <v>61740</v>
      </c>
      <c r="AW100" s="122">
        <f>'SO 110.1 - SO 110.1  VRN-...'!J34</f>
        <v>0</v>
      </c>
      <c r="AX100" s="122">
        <f>'SO 110.1 - SO 110.1  VRN-...'!J35</f>
        <v>0</v>
      </c>
      <c r="AY100" s="122">
        <f>'SO 110.1 - SO 110.1  VRN-...'!J36</f>
        <v>0</v>
      </c>
      <c r="AZ100" s="122">
        <f>'SO 110.1 - SO 110.1  VRN-...'!F33</f>
        <v>294000</v>
      </c>
      <c r="BA100" s="122">
        <f>'SO 110.1 - SO 110.1  VRN-...'!F34</f>
        <v>0</v>
      </c>
      <c r="BB100" s="122">
        <f>'SO 110.1 - SO 110.1  VRN-...'!F35</f>
        <v>0</v>
      </c>
      <c r="BC100" s="122">
        <f>'SO 110.1 - SO 110.1  VRN-...'!F36</f>
        <v>0</v>
      </c>
      <c r="BD100" s="124">
        <f>'SO 110.1 - SO 110.1  VRN-...'!F37</f>
        <v>0</v>
      </c>
      <c r="BE100" s="7"/>
      <c r="BT100" s="125" t="s">
        <v>88</v>
      </c>
      <c r="BV100" s="125" t="s">
        <v>82</v>
      </c>
      <c r="BW100" s="125" t="s">
        <v>105</v>
      </c>
      <c r="BX100" s="125" t="s">
        <v>5</v>
      </c>
      <c r="CL100" s="125" t="s">
        <v>17</v>
      </c>
      <c r="CM100" s="125" t="s">
        <v>90</v>
      </c>
    </row>
    <row r="101" s="7" customFormat="1" ht="16.5" customHeight="1">
      <c r="A101" s="113" t="s">
        <v>84</v>
      </c>
      <c r="B101" s="114"/>
      <c r="C101" s="115"/>
      <c r="D101" s="116" t="s">
        <v>106</v>
      </c>
      <c r="E101" s="116"/>
      <c r="F101" s="116"/>
      <c r="G101" s="116"/>
      <c r="H101" s="116"/>
      <c r="I101" s="117"/>
      <c r="J101" s="116" t="s">
        <v>107</v>
      </c>
      <c r="K101" s="116"/>
      <c r="L101" s="116"/>
      <c r="M101" s="116"/>
      <c r="N101" s="116"/>
      <c r="O101" s="116"/>
      <c r="P101" s="116"/>
      <c r="Q101" s="116"/>
      <c r="R101" s="116"/>
      <c r="S101" s="116"/>
      <c r="T101" s="116"/>
      <c r="U101" s="116"/>
      <c r="V101" s="116"/>
      <c r="W101" s="116"/>
      <c r="X101" s="116"/>
      <c r="Y101" s="116"/>
      <c r="Z101" s="116"/>
      <c r="AA101" s="116"/>
      <c r="AB101" s="116"/>
      <c r="AC101" s="116"/>
      <c r="AD101" s="116"/>
      <c r="AE101" s="116"/>
      <c r="AF101" s="116"/>
      <c r="AG101" s="118">
        <f>'SO 111 - SO 111  Chodníky...'!J30</f>
        <v>0</v>
      </c>
      <c r="AH101" s="117"/>
      <c r="AI101" s="117"/>
      <c r="AJ101" s="117"/>
      <c r="AK101" s="117"/>
      <c r="AL101" s="117"/>
      <c r="AM101" s="117"/>
      <c r="AN101" s="118">
        <f>SUM(AG101,AT101)</f>
        <v>0</v>
      </c>
      <c r="AO101" s="117"/>
      <c r="AP101" s="117"/>
      <c r="AQ101" s="119" t="s">
        <v>87</v>
      </c>
      <c r="AR101" s="120"/>
      <c r="AS101" s="121">
        <v>0</v>
      </c>
      <c r="AT101" s="122">
        <f>ROUND(SUM(AV101:AW101),2)</f>
        <v>0</v>
      </c>
      <c r="AU101" s="123">
        <f>'SO 111 - SO 111  Chodníky...'!P122</f>
        <v>417.14825300000001</v>
      </c>
      <c r="AV101" s="122">
        <f>'SO 111 - SO 111  Chodníky...'!J33</f>
        <v>0</v>
      </c>
      <c r="AW101" s="122">
        <f>'SO 111 - SO 111  Chodníky...'!J34</f>
        <v>0</v>
      </c>
      <c r="AX101" s="122">
        <f>'SO 111 - SO 111  Chodníky...'!J35</f>
        <v>0</v>
      </c>
      <c r="AY101" s="122">
        <f>'SO 111 - SO 111  Chodníky...'!J36</f>
        <v>0</v>
      </c>
      <c r="AZ101" s="122">
        <f>'SO 111 - SO 111  Chodníky...'!F33</f>
        <v>0</v>
      </c>
      <c r="BA101" s="122">
        <f>'SO 111 - SO 111  Chodníky...'!F34</f>
        <v>0</v>
      </c>
      <c r="BB101" s="122">
        <f>'SO 111 - SO 111  Chodníky...'!F35</f>
        <v>0</v>
      </c>
      <c r="BC101" s="122">
        <f>'SO 111 - SO 111  Chodníky...'!F36</f>
        <v>0</v>
      </c>
      <c r="BD101" s="124">
        <f>'SO 111 - SO 111  Chodníky...'!F37</f>
        <v>0</v>
      </c>
      <c r="BE101" s="7"/>
      <c r="BT101" s="125" t="s">
        <v>88</v>
      </c>
      <c r="BV101" s="125" t="s">
        <v>82</v>
      </c>
      <c r="BW101" s="125" t="s">
        <v>108</v>
      </c>
      <c r="BX101" s="125" t="s">
        <v>5</v>
      </c>
      <c r="CL101" s="125" t="s">
        <v>17</v>
      </c>
      <c r="CM101" s="125" t="s">
        <v>90</v>
      </c>
    </row>
    <row r="102" s="7" customFormat="1" ht="37.5" customHeight="1">
      <c r="A102" s="113" t="s">
        <v>84</v>
      </c>
      <c r="B102" s="114"/>
      <c r="C102" s="115"/>
      <c r="D102" s="116" t="s">
        <v>109</v>
      </c>
      <c r="E102" s="116"/>
      <c r="F102" s="116"/>
      <c r="G102" s="116"/>
      <c r="H102" s="116"/>
      <c r="I102" s="117"/>
      <c r="J102" s="116" t="s">
        <v>110</v>
      </c>
      <c r="K102" s="116"/>
      <c r="L102" s="116"/>
      <c r="M102" s="116"/>
      <c r="N102" s="116"/>
      <c r="O102" s="116"/>
      <c r="P102" s="116"/>
      <c r="Q102" s="116"/>
      <c r="R102" s="116"/>
      <c r="S102" s="116"/>
      <c r="T102" s="116"/>
      <c r="U102" s="116"/>
      <c r="V102" s="116"/>
      <c r="W102" s="116"/>
      <c r="X102" s="116"/>
      <c r="Y102" s="116"/>
      <c r="Z102" s="116"/>
      <c r="AA102" s="116"/>
      <c r="AB102" s="116"/>
      <c r="AC102" s="116"/>
      <c r="AD102" s="116"/>
      <c r="AE102" s="116"/>
      <c r="AF102" s="116"/>
      <c r="AG102" s="118">
        <f>'SO 111.1 - SO 111.1  VRN-...'!J30</f>
        <v>0</v>
      </c>
      <c r="AH102" s="117"/>
      <c r="AI102" s="117"/>
      <c r="AJ102" s="117"/>
      <c r="AK102" s="117"/>
      <c r="AL102" s="117"/>
      <c r="AM102" s="117"/>
      <c r="AN102" s="118">
        <f>SUM(AG102,AT102)</f>
        <v>0</v>
      </c>
      <c r="AO102" s="117"/>
      <c r="AP102" s="117"/>
      <c r="AQ102" s="119" t="s">
        <v>87</v>
      </c>
      <c r="AR102" s="120"/>
      <c r="AS102" s="126">
        <v>0</v>
      </c>
      <c r="AT102" s="127">
        <f>ROUND(SUM(AV102:AW102),2)</f>
        <v>0</v>
      </c>
      <c r="AU102" s="128">
        <f>'SO 111.1 - SO 111.1  VRN-...'!P117</f>
        <v>0</v>
      </c>
      <c r="AV102" s="127">
        <f>'SO 111.1 - SO 111.1  VRN-...'!J33</f>
        <v>0</v>
      </c>
      <c r="AW102" s="127">
        <f>'SO 111.1 - SO 111.1  VRN-...'!J34</f>
        <v>0</v>
      </c>
      <c r="AX102" s="127">
        <f>'SO 111.1 - SO 111.1  VRN-...'!J35</f>
        <v>0</v>
      </c>
      <c r="AY102" s="127">
        <f>'SO 111.1 - SO 111.1  VRN-...'!J36</f>
        <v>0</v>
      </c>
      <c r="AZ102" s="127">
        <f>'SO 111.1 - SO 111.1  VRN-...'!F33</f>
        <v>0</v>
      </c>
      <c r="BA102" s="127">
        <f>'SO 111.1 - SO 111.1  VRN-...'!F34</f>
        <v>0</v>
      </c>
      <c r="BB102" s="127">
        <f>'SO 111.1 - SO 111.1  VRN-...'!F35</f>
        <v>0</v>
      </c>
      <c r="BC102" s="127">
        <f>'SO 111.1 - SO 111.1  VRN-...'!F36</f>
        <v>0</v>
      </c>
      <c r="BD102" s="129">
        <f>'SO 111.1 - SO 111.1  VRN-...'!F37</f>
        <v>0</v>
      </c>
      <c r="BE102" s="7"/>
      <c r="BT102" s="125" t="s">
        <v>88</v>
      </c>
      <c r="BV102" s="125" t="s">
        <v>82</v>
      </c>
      <c r="BW102" s="125" t="s">
        <v>111</v>
      </c>
      <c r="BX102" s="125" t="s">
        <v>5</v>
      </c>
      <c r="CL102" s="125" t="s">
        <v>17</v>
      </c>
      <c r="CM102" s="125" t="s">
        <v>90</v>
      </c>
    </row>
    <row r="103" s="2" customFormat="1" ht="30" customHeight="1">
      <c r="A103" s="33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9"/>
      <c r="AS103" s="33"/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  <c r="BD103" s="33"/>
      <c r="BE103" s="33"/>
    </row>
    <row r="104" s="2" customFormat="1" ht="6.96" customHeight="1">
      <c r="A104" s="33"/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  <c r="Z104" s="61"/>
      <c r="AA104" s="61"/>
      <c r="AB104" s="61"/>
      <c r="AC104" s="61"/>
      <c r="AD104" s="61"/>
      <c r="AE104" s="61"/>
      <c r="AF104" s="61"/>
      <c r="AG104" s="61"/>
      <c r="AH104" s="61"/>
      <c r="AI104" s="61"/>
      <c r="AJ104" s="61"/>
      <c r="AK104" s="61"/>
      <c r="AL104" s="61"/>
      <c r="AM104" s="61"/>
      <c r="AN104" s="61"/>
      <c r="AO104" s="61"/>
      <c r="AP104" s="61"/>
      <c r="AQ104" s="61"/>
      <c r="AR104" s="39"/>
      <c r="AS104" s="33"/>
      <c r="AT104" s="33"/>
      <c r="AU104" s="33"/>
      <c r="AV104" s="33"/>
      <c r="AW104" s="33"/>
      <c r="AX104" s="33"/>
      <c r="AY104" s="33"/>
      <c r="AZ104" s="33"/>
      <c r="BA104" s="33"/>
      <c r="BB104" s="33"/>
      <c r="BC104" s="33"/>
      <c r="BD104" s="33"/>
      <c r="BE104" s="33"/>
    </row>
  </sheetData>
  <sheetProtection sheet="1" formatColumns="0" formatRows="0" objects="1" scenarios="1" spinCount="100000" saltValue="Xg2RGiULHP3pgZE5MBzXbBEfP59MkzW9vRwa7eu21PDry2okIfBfHEBPoibo6jwHr8OUH7P39wm3eJu7Tu3EFQ==" hashValue="AtlpH2TAH1YzXadMpLtM3BhOUPCkS61eRWw47oX9oy06I5kjG56+Y8fcPzT0e7GUv0MFRG1eExiCIZ2DiNfrAA==" algorithmName="SHA-512" password="F8A3"/>
  <mergeCells count="68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AN98:AP98"/>
    <mergeCell ref="AG98:AM98"/>
    <mergeCell ref="J98:AF98"/>
    <mergeCell ref="D98:H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G94:AM94"/>
    <mergeCell ref="AN94:AP94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5" location="'SO 100 - SO 100  Vozovky ...'!C2" display="/"/>
    <hyperlink ref="A96" location="'SO 100.1 - SO 100.1 VRN-D...'!C2" display="/"/>
    <hyperlink ref="A97" location="'SO 101 - SO 101  Chodníky...'!C2" display="/"/>
    <hyperlink ref="A98" location="'SO 101.1 - SO 101.1  VRN-...'!C2" display="/"/>
    <hyperlink ref="A99" location="'SO 110 - SO 110  Vozovky ...'!C2" display="/"/>
    <hyperlink ref="A100" location="'SO 110.1 - SO 110.1  VRN-...'!C2" display="/"/>
    <hyperlink ref="A101" location="'SO 111 - SO 111  Chodníky...'!C2" display="/"/>
    <hyperlink ref="A102" location="'SO 111.1 - SO 111.1  VRN-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1"/>
      <c r="C3" s="132"/>
      <c r="D3" s="132"/>
      <c r="E3" s="132"/>
      <c r="F3" s="132"/>
      <c r="G3" s="132"/>
      <c r="H3" s="20"/>
    </row>
    <row r="4" s="1" customFormat="1" ht="24.96" customHeight="1">
      <c r="B4" s="20"/>
      <c r="C4" s="133" t="s">
        <v>880</v>
      </c>
      <c r="H4" s="20"/>
    </row>
    <row r="5" s="1" customFormat="1" ht="12" customHeight="1">
      <c r="B5" s="20"/>
      <c r="C5" s="267" t="s">
        <v>12</v>
      </c>
      <c r="D5" s="142" t="s">
        <v>13</v>
      </c>
      <c r="E5" s="1"/>
      <c r="F5" s="1"/>
      <c r="H5" s="20"/>
    </row>
    <row r="6" s="1" customFormat="1" ht="36.96" customHeight="1">
      <c r="B6" s="20"/>
      <c r="C6" s="268" t="s">
        <v>14</v>
      </c>
      <c r="D6" s="269" t="s">
        <v>15</v>
      </c>
      <c r="E6" s="1"/>
      <c r="F6" s="1"/>
      <c r="H6" s="20"/>
    </row>
    <row r="7" s="1" customFormat="1" ht="16.5" customHeight="1">
      <c r="B7" s="20"/>
      <c r="C7" s="135" t="s">
        <v>22</v>
      </c>
      <c r="D7" s="139" t="str">
        <f>'Rekapitulace stavby'!AN8</f>
        <v>11. 10. 2023</v>
      </c>
      <c r="H7" s="20"/>
    </row>
    <row r="8" s="2" customFormat="1" ht="10.8" customHeight="1">
      <c r="A8" s="33"/>
      <c r="B8" s="39"/>
      <c r="C8" s="33"/>
      <c r="D8" s="33"/>
      <c r="E8" s="33"/>
      <c r="F8" s="33"/>
      <c r="G8" s="33"/>
      <c r="H8" s="39"/>
    </row>
    <row r="9" s="11" customFormat="1" ht="29.28" customHeight="1">
      <c r="A9" s="186"/>
      <c r="B9" s="270"/>
      <c r="C9" s="271" t="s">
        <v>61</v>
      </c>
      <c r="D9" s="272" t="s">
        <v>62</v>
      </c>
      <c r="E9" s="272" t="s">
        <v>166</v>
      </c>
      <c r="F9" s="273" t="s">
        <v>881</v>
      </c>
      <c r="G9" s="186"/>
      <c r="H9" s="270"/>
    </row>
    <row r="10" s="2" customFormat="1" ht="26.4" customHeight="1">
      <c r="A10" s="33"/>
      <c r="B10" s="39"/>
      <c r="C10" s="274" t="s">
        <v>882</v>
      </c>
      <c r="D10" s="274" t="s">
        <v>86</v>
      </c>
      <c r="E10" s="33"/>
      <c r="F10" s="33"/>
      <c r="G10" s="33"/>
      <c r="H10" s="39"/>
    </row>
    <row r="11" s="2" customFormat="1" ht="16.8" customHeight="1">
      <c r="A11" s="33"/>
      <c r="B11" s="39"/>
      <c r="C11" s="275" t="s">
        <v>112</v>
      </c>
      <c r="D11" s="276" t="s">
        <v>1</v>
      </c>
      <c r="E11" s="277" t="s">
        <v>1</v>
      </c>
      <c r="F11" s="278">
        <v>120</v>
      </c>
      <c r="G11" s="33"/>
      <c r="H11" s="39"/>
    </row>
    <row r="12" s="2" customFormat="1" ht="16.8" customHeight="1">
      <c r="A12" s="33"/>
      <c r="B12" s="39"/>
      <c r="C12" s="279" t="s">
        <v>112</v>
      </c>
      <c r="D12" s="279" t="s">
        <v>113</v>
      </c>
      <c r="E12" s="17" t="s">
        <v>1</v>
      </c>
      <c r="F12" s="280">
        <v>120</v>
      </c>
      <c r="G12" s="33"/>
      <c r="H12" s="39"/>
    </row>
    <row r="13" s="2" customFormat="1" ht="16.8" customHeight="1">
      <c r="A13" s="33"/>
      <c r="B13" s="39"/>
      <c r="C13" s="281" t="s">
        <v>883</v>
      </c>
      <c r="D13" s="33"/>
      <c r="E13" s="33"/>
      <c r="F13" s="33"/>
      <c r="G13" s="33"/>
      <c r="H13" s="39"/>
    </row>
    <row r="14" s="2" customFormat="1" ht="16.8" customHeight="1">
      <c r="A14" s="33"/>
      <c r="B14" s="39"/>
      <c r="C14" s="279" t="s">
        <v>582</v>
      </c>
      <c r="D14" s="279" t="s">
        <v>583</v>
      </c>
      <c r="E14" s="17" t="s">
        <v>198</v>
      </c>
      <c r="F14" s="280">
        <v>120</v>
      </c>
      <c r="G14" s="33"/>
      <c r="H14" s="39"/>
    </row>
    <row r="15" s="2" customFormat="1" ht="16.8" customHeight="1">
      <c r="A15" s="33"/>
      <c r="B15" s="39"/>
      <c r="C15" s="279" t="s">
        <v>596</v>
      </c>
      <c r="D15" s="279" t="s">
        <v>597</v>
      </c>
      <c r="E15" s="17" t="s">
        <v>269</v>
      </c>
      <c r="F15" s="280">
        <v>61.200000000000003</v>
      </c>
      <c r="G15" s="33"/>
      <c r="H15" s="39"/>
    </row>
    <row r="16" s="2" customFormat="1" ht="16.8" customHeight="1">
      <c r="A16" s="33"/>
      <c r="B16" s="39"/>
      <c r="C16" s="275" t="s">
        <v>114</v>
      </c>
      <c r="D16" s="276" t="s">
        <v>1</v>
      </c>
      <c r="E16" s="277" t="s">
        <v>1</v>
      </c>
      <c r="F16" s="278">
        <v>4600</v>
      </c>
      <c r="G16" s="33"/>
      <c r="H16" s="39"/>
    </row>
    <row r="17" s="2" customFormat="1" ht="16.8" customHeight="1">
      <c r="A17" s="33"/>
      <c r="B17" s="39"/>
      <c r="C17" s="279" t="s">
        <v>114</v>
      </c>
      <c r="D17" s="279" t="s">
        <v>348</v>
      </c>
      <c r="E17" s="17" t="s">
        <v>1</v>
      </c>
      <c r="F17" s="280">
        <v>4600</v>
      </c>
      <c r="G17" s="33"/>
      <c r="H17" s="39"/>
    </row>
    <row r="18" s="2" customFormat="1" ht="16.8" customHeight="1">
      <c r="A18" s="33"/>
      <c r="B18" s="39"/>
      <c r="C18" s="281" t="s">
        <v>883</v>
      </c>
      <c r="D18" s="33"/>
      <c r="E18" s="33"/>
      <c r="F18" s="33"/>
      <c r="G18" s="33"/>
      <c r="H18" s="39"/>
    </row>
    <row r="19" s="2" customFormat="1" ht="16.8" customHeight="1">
      <c r="A19" s="33"/>
      <c r="B19" s="39"/>
      <c r="C19" s="279" t="s">
        <v>345</v>
      </c>
      <c r="D19" s="279" t="s">
        <v>346</v>
      </c>
      <c r="E19" s="17" t="s">
        <v>184</v>
      </c>
      <c r="F19" s="280">
        <v>4600</v>
      </c>
      <c r="G19" s="33"/>
      <c r="H19" s="39"/>
    </row>
    <row r="20" s="2" customFormat="1" ht="16.8" customHeight="1">
      <c r="A20" s="33"/>
      <c r="B20" s="39"/>
      <c r="C20" s="279" t="s">
        <v>355</v>
      </c>
      <c r="D20" s="279" t="s">
        <v>356</v>
      </c>
      <c r="E20" s="17" t="s">
        <v>184</v>
      </c>
      <c r="F20" s="280">
        <v>4708</v>
      </c>
      <c r="G20" s="33"/>
      <c r="H20" s="39"/>
    </row>
    <row r="21" s="2" customFormat="1">
      <c r="A21" s="33"/>
      <c r="B21" s="39"/>
      <c r="C21" s="279" t="s">
        <v>360</v>
      </c>
      <c r="D21" s="279" t="s">
        <v>361</v>
      </c>
      <c r="E21" s="17" t="s">
        <v>184</v>
      </c>
      <c r="F21" s="280">
        <v>4778</v>
      </c>
      <c r="G21" s="33"/>
      <c r="H21" s="39"/>
    </row>
    <row r="22" s="2" customFormat="1">
      <c r="A22" s="33"/>
      <c r="B22" s="39"/>
      <c r="C22" s="279" t="s">
        <v>365</v>
      </c>
      <c r="D22" s="279" t="s">
        <v>366</v>
      </c>
      <c r="E22" s="17" t="s">
        <v>184</v>
      </c>
      <c r="F22" s="280">
        <v>4670</v>
      </c>
      <c r="G22" s="33"/>
      <c r="H22" s="39"/>
    </row>
    <row r="23" s="2" customFormat="1" ht="16.8" customHeight="1">
      <c r="A23" s="33"/>
      <c r="B23" s="39"/>
      <c r="C23" s="275" t="s">
        <v>117</v>
      </c>
      <c r="D23" s="276" t="s">
        <v>1</v>
      </c>
      <c r="E23" s="277" t="s">
        <v>1</v>
      </c>
      <c r="F23" s="278">
        <v>0.52800000000000002</v>
      </c>
      <c r="G23" s="33"/>
      <c r="H23" s="39"/>
    </row>
    <row r="24" s="2" customFormat="1" ht="16.8" customHeight="1">
      <c r="A24" s="33"/>
      <c r="B24" s="39"/>
      <c r="C24" s="279" t="s">
        <v>117</v>
      </c>
      <c r="D24" s="279" t="s">
        <v>236</v>
      </c>
      <c r="E24" s="17" t="s">
        <v>1</v>
      </c>
      <c r="F24" s="280">
        <v>0.52800000000000002</v>
      </c>
      <c r="G24" s="33"/>
      <c r="H24" s="39"/>
    </row>
    <row r="25" s="2" customFormat="1" ht="16.8" customHeight="1">
      <c r="A25" s="33"/>
      <c r="B25" s="39"/>
      <c r="C25" s="281" t="s">
        <v>883</v>
      </c>
      <c r="D25" s="33"/>
      <c r="E25" s="33"/>
      <c r="F25" s="33"/>
      <c r="G25" s="33"/>
      <c r="H25" s="39"/>
    </row>
    <row r="26" s="2" customFormat="1" ht="16.8" customHeight="1">
      <c r="A26" s="33"/>
      <c r="B26" s="39"/>
      <c r="C26" s="279" t="s">
        <v>233</v>
      </c>
      <c r="D26" s="279" t="s">
        <v>234</v>
      </c>
      <c r="E26" s="17" t="s">
        <v>208</v>
      </c>
      <c r="F26" s="280">
        <v>0.52800000000000002</v>
      </c>
      <c r="G26" s="33"/>
      <c r="H26" s="39"/>
    </row>
    <row r="27" s="2" customFormat="1">
      <c r="A27" s="33"/>
      <c r="B27" s="39"/>
      <c r="C27" s="279" t="s">
        <v>257</v>
      </c>
      <c r="D27" s="279" t="s">
        <v>258</v>
      </c>
      <c r="E27" s="17" t="s">
        <v>208</v>
      </c>
      <c r="F27" s="280">
        <v>1.788</v>
      </c>
      <c r="G27" s="33"/>
      <c r="H27" s="39"/>
    </row>
    <row r="28" s="2" customFormat="1">
      <c r="A28" s="33"/>
      <c r="B28" s="39"/>
      <c r="C28" s="279" t="s">
        <v>626</v>
      </c>
      <c r="D28" s="279" t="s">
        <v>627</v>
      </c>
      <c r="E28" s="17" t="s">
        <v>269</v>
      </c>
      <c r="F28" s="280">
        <v>6.9189999999999996</v>
      </c>
      <c r="G28" s="33"/>
      <c r="H28" s="39"/>
    </row>
    <row r="29" s="2" customFormat="1" ht="16.8" customHeight="1">
      <c r="A29" s="33"/>
      <c r="B29" s="39"/>
      <c r="C29" s="275" t="s">
        <v>119</v>
      </c>
      <c r="D29" s="276" t="s">
        <v>1</v>
      </c>
      <c r="E29" s="277" t="s">
        <v>1</v>
      </c>
      <c r="F29" s="278">
        <v>1.26</v>
      </c>
      <c r="G29" s="33"/>
      <c r="H29" s="39"/>
    </row>
    <row r="30" s="2" customFormat="1" ht="16.8" customHeight="1">
      <c r="A30" s="33"/>
      <c r="B30" s="39"/>
      <c r="C30" s="279" t="s">
        <v>119</v>
      </c>
      <c r="D30" s="279" t="s">
        <v>231</v>
      </c>
      <c r="E30" s="17" t="s">
        <v>1</v>
      </c>
      <c r="F30" s="280">
        <v>1.26</v>
      </c>
      <c r="G30" s="33"/>
      <c r="H30" s="39"/>
    </row>
    <row r="31" s="2" customFormat="1" ht="16.8" customHeight="1">
      <c r="A31" s="33"/>
      <c r="B31" s="39"/>
      <c r="C31" s="281" t="s">
        <v>883</v>
      </c>
      <c r="D31" s="33"/>
      <c r="E31" s="33"/>
      <c r="F31" s="33"/>
      <c r="G31" s="33"/>
      <c r="H31" s="39"/>
    </row>
    <row r="32" s="2" customFormat="1" ht="16.8" customHeight="1">
      <c r="A32" s="33"/>
      <c r="B32" s="39"/>
      <c r="C32" s="279" t="s">
        <v>228</v>
      </c>
      <c r="D32" s="279" t="s">
        <v>229</v>
      </c>
      <c r="E32" s="17" t="s">
        <v>208</v>
      </c>
      <c r="F32" s="280">
        <v>1.26</v>
      </c>
      <c r="G32" s="33"/>
      <c r="H32" s="39"/>
    </row>
    <row r="33" s="2" customFormat="1">
      <c r="A33" s="33"/>
      <c r="B33" s="39"/>
      <c r="C33" s="279" t="s">
        <v>257</v>
      </c>
      <c r="D33" s="279" t="s">
        <v>258</v>
      </c>
      <c r="E33" s="17" t="s">
        <v>208</v>
      </c>
      <c r="F33" s="280">
        <v>1.788</v>
      </c>
      <c r="G33" s="33"/>
      <c r="H33" s="39"/>
    </row>
    <row r="34" s="2" customFormat="1">
      <c r="A34" s="33"/>
      <c r="B34" s="39"/>
      <c r="C34" s="279" t="s">
        <v>267</v>
      </c>
      <c r="D34" s="279" t="s">
        <v>268</v>
      </c>
      <c r="E34" s="17" t="s">
        <v>269</v>
      </c>
      <c r="F34" s="280">
        <v>483.916</v>
      </c>
      <c r="G34" s="33"/>
      <c r="H34" s="39"/>
    </row>
    <row r="35" s="2" customFormat="1" ht="16.8" customHeight="1">
      <c r="A35" s="33"/>
      <c r="B35" s="39"/>
      <c r="C35" s="275" t="s">
        <v>121</v>
      </c>
      <c r="D35" s="276" t="s">
        <v>1</v>
      </c>
      <c r="E35" s="277" t="s">
        <v>1</v>
      </c>
      <c r="F35" s="278">
        <v>12</v>
      </c>
      <c r="G35" s="33"/>
      <c r="H35" s="39"/>
    </row>
    <row r="36" s="2" customFormat="1" ht="16.8" customHeight="1">
      <c r="A36" s="33"/>
      <c r="B36" s="39"/>
      <c r="C36" s="279" t="s">
        <v>121</v>
      </c>
      <c r="D36" s="279" t="s">
        <v>594</v>
      </c>
      <c r="E36" s="17" t="s">
        <v>1</v>
      </c>
      <c r="F36" s="280">
        <v>12</v>
      </c>
      <c r="G36" s="33"/>
      <c r="H36" s="39"/>
    </row>
    <row r="37" s="2" customFormat="1" ht="16.8" customHeight="1">
      <c r="A37" s="33"/>
      <c r="B37" s="39"/>
      <c r="C37" s="281" t="s">
        <v>883</v>
      </c>
      <c r="D37" s="33"/>
      <c r="E37" s="33"/>
      <c r="F37" s="33"/>
      <c r="G37" s="33"/>
      <c r="H37" s="39"/>
    </row>
    <row r="38" s="2" customFormat="1" ht="16.8" customHeight="1">
      <c r="A38" s="33"/>
      <c r="B38" s="39"/>
      <c r="C38" s="279" t="s">
        <v>591</v>
      </c>
      <c r="D38" s="279" t="s">
        <v>592</v>
      </c>
      <c r="E38" s="17" t="s">
        <v>384</v>
      </c>
      <c r="F38" s="280">
        <v>12</v>
      </c>
      <c r="G38" s="33"/>
      <c r="H38" s="39"/>
    </row>
    <row r="39" s="2" customFormat="1" ht="16.8" customHeight="1">
      <c r="A39" s="33"/>
      <c r="B39" s="39"/>
      <c r="C39" s="279" t="s">
        <v>616</v>
      </c>
      <c r="D39" s="279" t="s">
        <v>617</v>
      </c>
      <c r="E39" s="17" t="s">
        <v>269</v>
      </c>
      <c r="F39" s="280">
        <v>2.5840000000000001</v>
      </c>
      <c r="G39" s="33"/>
      <c r="H39" s="39"/>
    </row>
    <row r="40" s="2" customFormat="1" ht="16.8" customHeight="1">
      <c r="A40" s="33"/>
      <c r="B40" s="39"/>
      <c r="C40" s="275" t="s">
        <v>123</v>
      </c>
      <c r="D40" s="276" t="s">
        <v>1</v>
      </c>
      <c r="E40" s="277" t="s">
        <v>1</v>
      </c>
      <c r="F40" s="278">
        <v>8</v>
      </c>
      <c r="G40" s="33"/>
      <c r="H40" s="39"/>
    </row>
    <row r="41" s="2" customFormat="1" ht="16.8" customHeight="1">
      <c r="A41" s="33"/>
      <c r="B41" s="39"/>
      <c r="C41" s="279" t="s">
        <v>1</v>
      </c>
      <c r="D41" s="279" t="s">
        <v>464</v>
      </c>
      <c r="E41" s="17" t="s">
        <v>1</v>
      </c>
      <c r="F41" s="280">
        <v>0</v>
      </c>
      <c r="G41" s="33"/>
      <c r="H41" s="39"/>
    </row>
    <row r="42" s="2" customFormat="1" ht="16.8" customHeight="1">
      <c r="A42" s="33"/>
      <c r="B42" s="39"/>
      <c r="C42" s="279" t="s">
        <v>123</v>
      </c>
      <c r="D42" s="279" t="s">
        <v>465</v>
      </c>
      <c r="E42" s="17" t="s">
        <v>1</v>
      </c>
      <c r="F42" s="280">
        <v>8</v>
      </c>
      <c r="G42" s="33"/>
      <c r="H42" s="39"/>
    </row>
    <row r="43" s="2" customFormat="1" ht="16.8" customHeight="1">
      <c r="A43" s="33"/>
      <c r="B43" s="39"/>
      <c r="C43" s="281" t="s">
        <v>883</v>
      </c>
      <c r="D43" s="33"/>
      <c r="E43" s="33"/>
      <c r="F43" s="33"/>
      <c r="G43" s="33"/>
      <c r="H43" s="39"/>
    </row>
    <row r="44" s="2" customFormat="1" ht="16.8" customHeight="1">
      <c r="A44" s="33"/>
      <c r="B44" s="39"/>
      <c r="C44" s="279" t="s">
        <v>461</v>
      </c>
      <c r="D44" s="279" t="s">
        <v>462</v>
      </c>
      <c r="E44" s="17" t="s">
        <v>384</v>
      </c>
      <c r="F44" s="280">
        <v>8</v>
      </c>
      <c r="G44" s="33"/>
      <c r="H44" s="39"/>
    </row>
    <row r="45" s="2" customFormat="1" ht="16.8" customHeight="1">
      <c r="A45" s="33"/>
      <c r="B45" s="39"/>
      <c r="C45" s="279" t="s">
        <v>616</v>
      </c>
      <c r="D45" s="279" t="s">
        <v>617</v>
      </c>
      <c r="E45" s="17" t="s">
        <v>269</v>
      </c>
      <c r="F45" s="280">
        <v>2.5840000000000001</v>
      </c>
      <c r="G45" s="33"/>
      <c r="H45" s="39"/>
    </row>
    <row r="46" s="2" customFormat="1" ht="16.8" customHeight="1">
      <c r="A46" s="33"/>
      <c r="B46" s="39"/>
      <c r="C46" s="275" t="s">
        <v>126</v>
      </c>
      <c r="D46" s="276" t="s">
        <v>1</v>
      </c>
      <c r="E46" s="277" t="s">
        <v>1</v>
      </c>
      <c r="F46" s="278">
        <v>2.355</v>
      </c>
      <c r="G46" s="33"/>
      <c r="H46" s="39"/>
    </row>
    <row r="47" s="2" customFormat="1" ht="16.8" customHeight="1">
      <c r="A47" s="33"/>
      <c r="B47" s="39"/>
      <c r="C47" s="279" t="s">
        <v>1</v>
      </c>
      <c r="D47" s="279" t="s">
        <v>409</v>
      </c>
      <c r="E47" s="17" t="s">
        <v>1</v>
      </c>
      <c r="F47" s="280">
        <v>0</v>
      </c>
      <c r="G47" s="33"/>
      <c r="H47" s="39"/>
    </row>
    <row r="48" s="2" customFormat="1" ht="16.8" customHeight="1">
      <c r="A48" s="33"/>
      <c r="B48" s="39"/>
      <c r="C48" s="279" t="s">
        <v>1</v>
      </c>
      <c r="D48" s="279" t="s">
        <v>410</v>
      </c>
      <c r="E48" s="17" t="s">
        <v>1</v>
      </c>
      <c r="F48" s="280">
        <v>0</v>
      </c>
      <c r="G48" s="33"/>
      <c r="H48" s="39"/>
    </row>
    <row r="49" s="2" customFormat="1" ht="16.8" customHeight="1">
      <c r="A49" s="33"/>
      <c r="B49" s="39"/>
      <c r="C49" s="279" t="s">
        <v>1</v>
      </c>
      <c r="D49" s="279" t="s">
        <v>411</v>
      </c>
      <c r="E49" s="17" t="s">
        <v>1</v>
      </c>
      <c r="F49" s="280">
        <v>0</v>
      </c>
      <c r="G49" s="33"/>
      <c r="H49" s="39"/>
    </row>
    <row r="50" s="2" customFormat="1" ht="16.8" customHeight="1">
      <c r="A50" s="33"/>
      <c r="B50" s="39"/>
      <c r="C50" s="279" t="s">
        <v>1</v>
      </c>
      <c r="D50" s="279" t="s">
        <v>412</v>
      </c>
      <c r="E50" s="17" t="s">
        <v>1</v>
      </c>
      <c r="F50" s="280">
        <v>0</v>
      </c>
      <c r="G50" s="33"/>
      <c r="H50" s="39"/>
    </row>
    <row r="51" s="2" customFormat="1" ht="16.8" customHeight="1">
      <c r="A51" s="33"/>
      <c r="B51" s="39"/>
      <c r="C51" s="279" t="s">
        <v>1</v>
      </c>
      <c r="D51" s="279" t="s">
        <v>413</v>
      </c>
      <c r="E51" s="17" t="s">
        <v>1</v>
      </c>
      <c r="F51" s="280">
        <v>0</v>
      </c>
      <c r="G51" s="33"/>
      <c r="H51" s="39"/>
    </row>
    <row r="52" s="2" customFormat="1" ht="16.8" customHeight="1">
      <c r="A52" s="33"/>
      <c r="B52" s="39"/>
      <c r="C52" s="279" t="s">
        <v>1</v>
      </c>
      <c r="D52" s="279" t="s">
        <v>414</v>
      </c>
      <c r="E52" s="17" t="s">
        <v>1</v>
      </c>
      <c r="F52" s="280">
        <v>0</v>
      </c>
      <c r="G52" s="33"/>
      <c r="H52" s="39"/>
    </row>
    <row r="53" s="2" customFormat="1" ht="16.8" customHeight="1">
      <c r="A53" s="33"/>
      <c r="B53" s="39"/>
      <c r="C53" s="279" t="s">
        <v>1</v>
      </c>
      <c r="D53" s="279" t="s">
        <v>415</v>
      </c>
      <c r="E53" s="17" t="s">
        <v>1</v>
      </c>
      <c r="F53" s="280">
        <v>0</v>
      </c>
      <c r="G53" s="33"/>
      <c r="H53" s="39"/>
    </row>
    <row r="54" s="2" customFormat="1" ht="16.8" customHeight="1">
      <c r="A54" s="33"/>
      <c r="B54" s="39"/>
      <c r="C54" s="279" t="s">
        <v>1</v>
      </c>
      <c r="D54" s="279" t="s">
        <v>416</v>
      </c>
      <c r="E54" s="17" t="s">
        <v>1</v>
      </c>
      <c r="F54" s="280">
        <v>0</v>
      </c>
      <c r="G54" s="33"/>
      <c r="H54" s="39"/>
    </row>
    <row r="55" s="2" customFormat="1" ht="16.8" customHeight="1">
      <c r="A55" s="33"/>
      <c r="B55" s="39"/>
      <c r="C55" s="279" t="s">
        <v>126</v>
      </c>
      <c r="D55" s="279" t="s">
        <v>417</v>
      </c>
      <c r="E55" s="17" t="s">
        <v>1</v>
      </c>
      <c r="F55" s="280">
        <v>2.355</v>
      </c>
      <c r="G55" s="33"/>
      <c r="H55" s="39"/>
    </row>
    <row r="56" s="2" customFormat="1" ht="16.8" customHeight="1">
      <c r="A56" s="33"/>
      <c r="B56" s="39"/>
      <c r="C56" s="281" t="s">
        <v>883</v>
      </c>
      <c r="D56" s="33"/>
      <c r="E56" s="33"/>
      <c r="F56" s="33"/>
      <c r="G56" s="33"/>
      <c r="H56" s="39"/>
    </row>
    <row r="57" s="2" customFormat="1" ht="16.8" customHeight="1">
      <c r="A57" s="33"/>
      <c r="B57" s="39"/>
      <c r="C57" s="279" t="s">
        <v>406</v>
      </c>
      <c r="D57" s="279" t="s">
        <v>407</v>
      </c>
      <c r="E57" s="17" t="s">
        <v>208</v>
      </c>
      <c r="F57" s="280">
        <v>2.355</v>
      </c>
      <c r="G57" s="33"/>
      <c r="H57" s="39"/>
    </row>
    <row r="58" s="2" customFormat="1" ht="16.8" customHeight="1">
      <c r="A58" s="33"/>
      <c r="B58" s="39"/>
      <c r="C58" s="279" t="s">
        <v>606</v>
      </c>
      <c r="D58" s="279" t="s">
        <v>607</v>
      </c>
      <c r="E58" s="17" t="s">
        <v>269</v>
      </c>
      <c r="F58" s="280">
        <v>5.6520000000000001</v>
      </c>
      <c r="G58" s="33"/>
      <c r="H58" s="39"/>
    </row>
    <row r="59" s="2" customFormat="1" ht="16.8" customHeight="1">
      <c r="A59" s="33"/>
      <c r="B59" s="39"/>
      <c r="C59" s="275" t="s">
        <v>129</v>
      </c>
      <c r="D59" s="276" t="s">
        <v>1</v>
      </c>
      <c r="E59" s="277" t="s">
        <v>1</v>
      </c>
      <c r="F59" s="278">
        <v>5.6520000000000001</v>
      </c>
      <c r="G59" s="33"/>
      <c r="H59" s="39"/>
    </row>
    <row r="60" s="2" customFormat="1" ht="16.8" customHeight="1">
      <c r="A60" s="33"/>
      <c r="B60" s="39"/>
      <c r="C60" s="279" t="s">
        <v>1</v>
      </c>
      <c r="D60" s="279" t="s">
        <v>249</v>
      </c>
      <c r="E60" s="17" t="s">
        <v>1</v>
      </c>
      <c r="F60" s="280">
        <v>0</v>
      </c>
      <c r="G60" s="33"/>
      <c r="H60" s="39"/>
    </row>
    <row r="61" s="2" customFormat="1">
      <c r="A61" s="33"/>
      <c r="B61" s="39"/>
      <c r="C61" s="279" t="s">
        <v>1</v>
      </c>
      <c r="D61" s="279" t="s">
        <v>250</v>
      </c>
      <c r="E61" s="17" t="s">
        <v>1</v>
      </c>
      <c r="F61" s="280">
        <v>0</v>
      </c>
      <c r="G61" s="33"/>
      <c r="H61" s="39"/>
    </row>
    <row r="62" s="2" customFormat="1" ht="16.8" customHeight="1">
      <c r="A62" s="33"/>
      <c r="B62" s="39"/>
      <c r="C62" s="279" t="s">
        <v>129</v>
      </c>
      <c r="D62" s="279" t="s">
        <v>609</v>
      </c>
      <c r="E62" s="17" t="s">
        <v>1</v>
      </c>
      <c r="F62" s="280">
        <v>5.6520000000000001</v>
      </c>
      <c r="G62" s="33"/>
      <c r="H62" s="39"/>
    </row>
    <row r="63" s="2" customFormat="1" ht="16.8" customHeight="1">
      <c r="A63" s="33"/>
      <c r="B63" s="39"/>
      <c r="C63" s="281" t="s">
        <v>883</v>
      </c>
      <c r="D63" s="33"/>
      <c r="E63" s="33"/>
      <c r="F63" s="33"/>
      <c r="G63" s="33"/>
      <c r="H63" s="39"/>
    </row>
    <row r="64" s="2" customFormat="1" ht="16.8" customHeight="1">
      <c r="A64" s="33"/>
      <c r="B64" s="39"/>
      <c r="C64" s="279" t="s">
        <v>606</v>
      </c>
      <c r="D64" s="279" t="s">
        <v>607</v>
      </c>
      <c r="E64" s="17" t="s">
        <v>269</v>
      </c>
      <c r="F64" s="280">
        <v>5.6520000000000001</v>
      </c>
      <c r="G64" s="33"/>
      <c r="H64" s="39"/>
    </row>
    <row r="65" s="2" customFormat="1" ht="16.8" customHeight="1">
      <c r="A65" s="33"/>
      <c r="B65" s="39"/>
      <c r="C65" s="279" t="s">
        <v>611</v>
      </c>
      <c r="D65" s="279" t="s">
        <v>612</v>
      </c>
      <c r="E65" s="17" t="s">
        <v>269</v>
      </c>
      <c r="F65" s="280">
        <v>107.38800000000001</v>
      </c>
      <c r="G65" s="33"/>
      <c r="H65" s="39"/>
    </row>
    <row r="66" s="2" customFormat="1">
      <c r="A66" s="33"/>
      <c r="B66" s="39"/>
      <c r="C66" s="279" t="s">
        <v>626</v>
      </c>
      <c r="D66" s="279" t="s">
        <v>627</v>
      </c>
      <c r="E66" s="17" t="s">
        <v>269</v>
      </c>
      <c r="F66" s="280">
        <v>6.9189999999999996</v>
      </c>
      <c r="G66" s="33"/>
      <c r="H66" s="39"/>
    </row>
    <row r="67" s="2" customFormat="1" ht="16.8" customHeight="1">
      <c r="A67" s="33"/>
      <c r="B67" s="39"/>
      <c r="C67" s="275" t="s">
        <v>131</v>
      </c>
      <c r="D67" s="276" t="s">
        <v>1</v>
      </c>
      <c r="E67" s="277" t="s">
        <v>1</v>
      </c>
      <c r="F67" s="278">
        <v>2.5840000000000001</v>
      </c>
      <c r="G67" s="33"/>
      <c r="H67" s="39"/>
    </row>
    <row r="68" s="2" customFormat="1" ht="16.8" customHeight="1">
      <c r="A68" s="33"/>
      <c r="B68" s="39"/>
      <c r="C68" s="279" t="s">
        <v>1</v>
      </c>
      <c r="D68" s="279" t="s">
        <v>249</v>
      </c>
      <c r="E68" s="17" t="s">
        <v>1</v>
      </c>
      <c r="F68" s="280">
        <v>0</v>
      </c>
      <c r="G68" s="33"/>
      <c r="H68" s="39"/>
    </row>
    <row r="69" s="2" customFormat="1">
      <c r="A69" s="33"/>
      <c r="B69" s="39"/>
      <c r="C69" s="279" t="s">
        <v>1</v>
      </c>
      <c r="D69" s="279" t="s">
        <v>250</v>
      </c>
      <c r="E69" s="17" t="s">
        <v>1</v>
      </c>
      <c r="F69" s="280">
        <v>0</v>
      </c>
      <c r="G69" s="33"/>
      <c r="H69" s="39"/>
    </row>
    <row r="70" s="2" customFormat="1" ht="16.8" customHeight="1">
      <c r="A70" s="33"/>
      <c r="B70" s="39"/>
      <c r="C70" s="279" t="s">
        <v>131</v>
      </c>
      <c r="D70" s="279" t="s">
        <v>619</v>
      </c>
      <c r="E70" s="17" t="s">
        <v>1</v>
      </c>
      <c r="F70" s="280">
        <v>2.5840000000000001</v>
      </c>
      <c r="G70" s="33"/>
      <c r="H70" s="39"/>
    </row>
    <row r="71" s="2" customFormat="1" ht="16.8" customHeight="1">
      <c r="A71" s="33"/>
      <c r="B71" s="39"/>
      <c r="C71" s="281" t="s">
        <v>883</v>
      </c>
      <c r="D71" s="33"/>
      <c r="E71" s="33"/>
      <c r="F71" s="33"/>
      <c r="G71" s="33"/>
      <c r="H71" s="39"/>
    </row>
    <row r="72" s="2" customFormat="1" ht="16.8" customHeight="1">
      <c r="A72" s="33"/>
      <c r="B72" s="39"/>
      <c r="C72" s="279" t="s">
        <v>616</v>
      </c>
      <c r="D72" s="279" t="s">
        <v>617</v>
      </c>
      <c r="E72" s="17" t="s">
        <v>269</v>
      </c>
      <c r="F72" s="280">
        <v>2.5840000000000001</v>
      </c>
      <c r="G72" s="33"/>
      <c r="H72" s="39"/>
    </row>
    <row r="73" s="2" customFormat="1" ht="16.8" customHeight="1">
      <c r="A73" s="33"/>
      <c r="B73" s="39"/>
      <c r="C73" s="279" t="s">
        <v>621</v>
      </c>
      <c r="D73" s="279" t="s">
        <v>622</v>
      </c>
      <c r="E73" s="17" t="s">
        <v>269</v>
      </c>
      <c r="F73" s="280">
        <v>49.095999999999997</v>
      </c>
      <c r="G73" s="33"/>
      <c r="H73" s="39"/>
    </row>
    <row r="74" s="2" customFormat="1" ht="16.8" customHeight="1">
      <c r="A74" s="33"/>
      <c r="B74" s="39"/>
      <c r="C74" s="275" t="s">
        <v>133</v>
      </c>
      <c r="D74" s="276" t="s">
        <v>1</v>
      </c>
      <c r="E74" s="277" t="s">
        <v>1</v>
      </c>
      <c r="F74" s="278">
        <v>61.200000000000003</v>
      </c>
      <c r="G74" s="33"/>
      <c r="H74" s="39"/>
    </row>
    <row r="75" s="2" customFormat="1" ht="16.8" customHeight="1">
      <c r="A75" s="33"/>
      <c r="B75" s="39"/>
      <c r="C75" s="279" t="s">
        <v>1</v>
      </c>
      <c r="D75" s="279" t="s">
        <v>249</v>
      </c>
      <c r="E75" s="17" t="s">
        <v>1</v>
      </c>
      <c r="F75" s="280">
        <v>0</v>
      </c>
      <c r="G75" s="33"/>
      <c r="H75" s="39"/>
    </row>
    <row r="76" s="2" customFormat="1">
      <c r="A76" s="33"/>
      <c r="B76" s="39"/>
      <c r="C76" s="279" t="s">
        <v>1</v>
      </c>
      <c r="D76" s="279" t="s">
        <v>250</v>
      </c>
      <c r="E76" s="17" t="s">
        <v>1</v>
      </c>
      <c r="F76" s="280">
        <v>0</v>
      </c>
      <c r="G76" s="33"/>
      <c r="H76" s="39"/>
    </row>
    <row r="77" s="2" customFormat="1" ht="16.8" customHeight="1">
      <c r="A77" s="33"/>
      <c r="B77" s="39"/>
      <c r="C77" s="279" t="s">
        <v>133</v>
      </c>
      <c r="D77" s="279" t="s">
        <v>599</v>
      </c>
      <c r="E77" s="17" t="s">
        <v>1</v>
      </c>
      <c r="F77" s="280">
        <v>61.200000000000003</v>
      </c>
      <c r="G77" s="33"/>
      <c r="H77" s="39"/>
    </row>
    <row r="78" s="2" customFormat="1" ht="16.8" customHeight="1">
      <c r="A78" s="33"/>
      <c r="B78" s="39"/>
      <c r="C78" s="281" t="s">
        <v>883</v>
      </c>
      <c r="D78" s="33"/>
      <c r="E78" s="33"/>
      <c r="F78" s="33"/>
      <c r="G78" s="33"/>
      <c r="H78" s="39"/>
    </row>
    <row r="79" s="2" customFormat="1" ht="16.8" customHeight="1">
      <c r="A79" s="33"/>
      <c r="B79" s="39"/>
      <c r="C79" s="279" t="s">
        <v>596</v>
      </c>
      <c r="D79" s="279" t="s">
        <v>597</v>
      </c>
      <c r="E79" s="17" t="s">
        <v>269</v>
      </c>
      <c r="F79" s="280">
        <v>61.200000000000003</v>
      </c>
      <c r="G79" s="33"/>
      <c r="H79" s="39"/>
    </row>
    <row r="80" s="2" customFormat="1" ht="16.8" customHeight="1">
      <c r="A80" s="33"/>
      <c r="B80" s="39"/>
      <c r="C80" s="279" t="s">
        <v>601</v>
      </c>
      <c r="D80" s="279" t="s">
        <v>602</v>
      </c>
      <c r="E80" s="17" t="s">
        <v>269</v>
      </c>
      <c r="F80" s="280">
        <v>1162.8</v>
      </c>
      <c r="G80" s="33"/>
      <c r="H80" s="39"/>
    </row>
    <row r="81" s="2" customFormat="1">
      <c r="A81" s="33"/>
      <c r="B81" s="39"/>
      <c r="C81" s="279" t="s">
        <v>631</v>
      </c>
      <c r="D81" s="279" t="s">
        <v>632</v>
      </c>
      <c r="E81" s="17" t="s">
        <v>269</v>
      </c>
      <c r="F81" s="280">
        <v>61.200000000000003</v>
      </c>
      <c r="G81" s="33"/>
      <c r="H81" s="39"/>
    </row>
    <row r="82" s="2" customFormat="1" ht="16.8" customHeight="1">
      <c r="A82" s="33"/>
      <c r="B82" s="39"/>
      <c r="C82" s="275" t="s">
        <v>135</v>
      </c>
      <c r="D82" s="276" t="s">
        <v>1</v>
      </c>
      <c r="E82" s="277" t="s">
        <v>1</v>
      </c>
      <c r="F82" s="278">
        <v>283.10000000000002</v>
      </c>
      <c r="G82" s="33"/>
      <c r="H82" s="39"/>
    </row>
    <row r="83" s="2" customFormat="1" ht="16.8" customHeight="1">
      <c r="A83" s="33"/>
      <c r="B83" s="39"/>
      <c r="C83" s="279" t="s">
        <v>1</v>
      </c>
      <c r="D83" s="279" t="s">
        <v>249</v>
      </c>
      <c r="E83" s="17" t="s">
        <v>1</v>
      </c>
      <c r="F83" s="280">
        <v>0</v>
      </c>
      <c r="G83" s="33"/>
      <c r="H83" s="39"/>
    </row>
    <row r="84" s="2" customFormat="1">
      <c r="A84" s="33"/>
      <c r="B84" s="39"/>
      <c r="C84" s="279" t="s">
        <v>1</v>
      </c>
      <c r="D84" s="279" t="s">
        <v>250</v>
      </c>
      <c r="E84" s="17" t="s">
        <v>1</v>
      </c>
      <c r="F84" s="280">
        <v>0</v>
      </c>
      <c r="G84" s="33"/>
      <c r="H84" s="39"/>
    </row>
    <row r="85" s="2" customFormat="1" ht="16.8" customHeight="1">
      <c r="A85" s="33"/>
      <c r="B85" s="39"/>
      <c r="C85" s="279" t="s">
        <v>135</v>
      </c>
      <c r="D85" s="279" t="s">
        <v>251</v>
      </c>
      <c r="E85" s="17" t="s">
        <v>1</v>
      </c>
      <c r="F85" s="280">
        <v>283.10000000000002</v>
      </c>
      <c r="G85" s="33"/>
      <c r="H85" s="39"/>
    </row>
    <row r="86" s="2" customFormat="1" ht="16.8" customHeight="1">
      <c r="A86" s="33"/>
      <c r="B86" s="39"/>
      <c r="C86" s="281" t="s">
        <v>883</v>
      </c>
      <c r="D86" s="33"/>
      <c r="E86" s="33"/>
      <c r="F86" s="33"/>
      <c r="G86" s="33"/>
      <c r="H86" s="39"/>
    </row>
    <row r="87" s="2" customFormat="1">
      <c r="A87" s="33"/>
      <c r="B87" s="39"/>
      <c r="C87" s="279" t="s">
        <v>246</v>
      </c>
      <c r="D87" s="279" t="s">
        <v>247</v>
      </c>
      <c r="E87" s="17" t="s">
        <v>208</v>
      </c>
      <c r="F87" s="280">
        <v>283.10000000000002</v>
      </c>
      <c r="G87" s="33"/>
      <c r="H87" s="39"/>
    </row>
    <row r="88" s="2" customFormat="1">
      <c r="A88" s="33"/>
      <c r="B88" s="39"/>
      <c r="C88" s="279" t="s">
        <v>253</v>
      </c>
      <c r="D88" s="279" t="s">
        <v>254</v>
      </c>
      <c r="E88" s="17" t="s">
        <v>208</v>
      </c>
      <c r="F88" s="280">
        <v>2831</v>
      </c>
      <c r="G88" s="33"/>
      <c r="H88" s="39"/>
    </row>
    <row r="89" s="2" customFormat="1">
      <c r="A89" s="33"/>
      <c r="B89" s="39"/>
      <c r="C89" s="279" t="s">
        <v>267</v>
      </c>
      <c r="D89" s="279" t="s">
        <v>268</v>
      </c>
      <c r="E89" s="17" t="s">
        <v>269</v>
      </c>
      <c r="F89" s="280">
        <v>483.916</v>
      </c>
      <c r="G89" s="33"/>
      <c r="H89" s="39"/>
    </row>
    <row r="90" s="2" customFormat="1" ht="16.8" customHeight="1">
      <c r="A90" s="33"/>
      <c r="B90" s="39"/>
      <c r="C90" s="275" t="s">
        <v>137</v>
      </c>
      <c r="D90" s="276" t="s">
        <v>1</v>
      </c>
      <c r="E90" s="277" t="s">
        <v>1</v>
      </c>
      <c r="F90" s="278">
        <v>1.788</v>
      </c>
      <c r="G90" s="33"/>
      <c r="H90" s="39"/>
    </row>
    <row r="91" s="2" customFormat="1" ht="16.8" customHeight="1">
      <c r="A91" s="33"/>
      <c r="B91" s="39"/>
      <c r="C91" s="279" t="s">
        <v>1</v>
      </c>
      <c r="D91" s="279" t="s">
        <v>249</v>
      </c>
      <c r="E91" s="17" t="s">
        <v>1</v>
      </c>
      <c r="F91" s="280">
        <v>0</v>
      </c>
      <c r="G91" s="33"/>
      <c r="H91" s="39"/>
    </row>
    <row r="92" s="2" customFormat="1">
      <c r="A92" s="33"/>
      <c r="B92" s="39"/>
      <c r="C92" s="279" t="s">
        <v>1</v>
      </c>
      <c r="D92" s="279" t="s">
        <v>250</v>
      </c>
      <c r="E92" s="17" t="s">
        <v>1</v>
      </c>
      <c r="F92" s="280">
        <v>0</v>
      </c>
      <c r="G92" s="33"/>
      <c r="H92" s="39"/>
    </row>
    <row r="93" s="2" customFormat="1" ht="16.8" customHeight="1">
      <c r="A93" s="33"/>
      <c r="B93" s="39"/>
      <c r="C93" s="279" t="s">
        <v>137</v>
      </c>
      <c r="D93" s="279" t="s">
        <v>260</v>
      </c>
      <c r="E93" s="17" t="s">
        <v>1</v>
      </c>
      <c r="F93" s="280">
        <v>1.788</v>
      </c>
      <c r="G93" s="33"/>
      <c r="H93" s="39"/>
    </row>
    <row r="94" s="2" customFormat="1" ht="16.8" customHeight="1">
      <c r="A94" s="33"/>
      <c r="B94" s="39"/>
      <c r="C94" s="281" t="s">
        <v>883</v>
      </c>
      <c r="D94" s="33"/>
      <c r="E94" s="33"/>
      <c r="F94" s="33"/>
      <c r="G94" s="33"/>
      <c r="H94" s="39"/>
    </row>
    <row r="95" s="2" customFormat="1">
      <c r="A95" s="33"/>
      <c r="B95" s="39"/>
      <c r="C95" s="279" t="s">
        <v>257</v>
      </c>
      <c r="D95" s="279" t="s">
        <v>258</v>
      </c>
      <c r="E95" s="17" t="s">
        <v>208</v>
      </c>
      <c r="F95" s="280">
        <v>1.788</v>
      </c>
      <c r="G95" s="33"/>
      <c r="H95" s="39"/>
    </row>
    <row r="96" s="2" customFormat="1">
      <c r="A96" s="33"/>
      <c r="B96" s="39"/>
      <c r="C96" s="279" t="s">
        <v>262</v>
      </c>
      <c r="D96" s="279" t="s">
        <v>263</v>
      </c>
      <c r="E96" s="17" t="s">
        <v>208</v>
      </c>
      <c r="F96" s="280">
        <v>17.879999999999999</v>
      </c>
      <c r="G96" s="33"/>
      <c r="H96" s="39"/>
    </row>
    <row r="97" s="2" customFormat="1" ht="16.8" customHeight="1">
      <c r="A97" s="33"/>
      <c r="B97" s="39"/>
      <c r="C97" s="275" t="s">
        <v>139</v>
      </c>
      <c r="D97" s="276" t="s">
        <v>1</v>
      </c>
      <c r="E97" s="277" t="s">
        <v>1</v>
      </c>
      <c r="F97" s="278">
        <v>52.079999999999998</v>
      </c>
      <c r="G97" s="33"/>
      <c r="H97" s="39"/>
    </row>
    <row r="98" s="2" customFormat="1" ht="16.8" customHeight="1">
      <c r="A98" s="33"/>
      <c r="B98" s="39"/>
      <c r="C98" s="279" t="s">
        <v>139</v>
      </c>
      <c r="D98" s="279" t="s">
        <v>241</v>
      </c>
      <c r="E98" s="17" t="s">
        <v>1</v>
      </c>
      <c r="F98" s="280">
        <v>52.079999999999998</v>
      </c>
      <c r="G98" s="33"/>
      <c r="H98" s="39"/>
    </row>
    <row r="99" s="2" customFormat="1" ht="16.8" customHeight="1">
      <c r="A99" s="33"/>
      <c r="B99" s="39"/>
      <c r="C99" s="281" t="s">
        <v>883</v>
      </c>
      <c r="D99" s="33"/>
      <c r="E99" s="33"/>
      <c r="F99" s="33"/>
      <c r="G99" s="33"/>
      <c r="H99" s="39"/>
    </row>
    <row r="100" s="2" customFormat="1" ht="16.8" customHeight="1">
      <c r="A100" s="33"/>
      <c r="B100" s="39"/>
      <c r="C100" s="279" t="s">
        <v>238</v>
      </c>
      <c r="D100" s="279" t="s">
        <v>239</v>
      </c>
      <c r="E100" s="17" t="s">
        <v>184</v>
      </c>
      <c r="F100" s="280">
        <v>52.079999999999998</v>
      </c>
      <c r="G100" s="33"/>
      <c r="H100" s="39"/>
    </row>
    <row r="101" s="2" customFormat="1" ht="16.8" customHeight="1">
      <c r="A101" s="33"/>
      <c r="B101" s="39"/>
      <c r="C101" s="279" t="s">
        <v>242</v>
      </c>
      <c r="D101" s="279" t="s">
        <v>243</v>
      </c>
      <c r="E101" s="17" t="s">
        <v>184</v>
      </c>
      <c r="F101" s="280">
        <v>52.079999999999998</v>
      </c>
      <c r="G101" s="33"/>
      <c r="H101" s="39"/>
    </row>
    <row r="102" s="2" customFormat="1" ht="16.8" customHeight="1">
      <c r="A102" s="33"/>
      <c r="B102" s="39"/>
      <c r="C102" s="275" t="s">
        <v>141</v>
      </c>
      <c r="D102" s="276" t="s">
        <v>1</v>
      </c>
      <c r="E102" s="277" t="s">
        <v>1</v>
      </c>
      <c r="F102" s="278">
        <v>142.81</v>
      </c>
      <c r="G102" s="33"/>
      <c r="H102" s="39"/>
    </row>
    <row r="103" s="2" customFormat="1" ht="16.8" customHeight="1">
      <c r="A103" s="33"/>
      <c r="B103" s="39"/>
      <c r="C103" s="279" t="s">
        <v>141</v>
      </c>
      <c r="D103" s="279" t="s">
        <v>220</v>
      </c>
      <c r="E103" s="17" t="s">
        <v>1</v>
      </c>
      <c r="F103" s="280">
        <v>142.81</v>
      </c>
      <c r="G103" s="33"/>
      <c r="H103" s="39"/>
    </row>
    <row r="104" s="2" customFormat="1" ht="16.8" customHeight="1">
      <c r="A104" s="33"/>
      <c r="B104" s="39"/>
      <c r="C104" s="281" t="s">
        <v>883</v>
      </c>
      <c r="D104" s="33"/>
      <c r="E104" s="33"/>
      <c r="F104" s="33"/>
      <c r="G104" s="33"/>
      <c r="H104" s="39"/>
    </row>
    <row r="105" s="2" customFormat="1">
      <c r="A105" s="33"/>
      <c r="B105" s="39"/>
      <c r="C105" s="279" t="s">
        <v>217</v>
      </c>
      <c r="D105" s="279" t="s">
        <v>218</v>
      </c>
      <c r="E105" s="17" t="s">
        <v>208</v>
      </c>
      <c r="F105" s="280">
        <v>142.81</v>
      </c>
      <c r="G105" s="33"/>
      <c r="H105" s="39"/>
    </row>
    <row r="106" s="2" customFormat="1">
      <c r="A106" s="33"/>
      <c r="B106" s="39"/>
      <c r="C106" s="279" t="s">
        <v>246</v>
      </c>
      <c r="D106" s="279" t="s">
        <v>247</v>
      </c>
      <c r="E106" s="17" t="s">
        <v>208</v>
      </c>
      <c r="F106" s="280">
        <v>283.10000000000002</v>
      </c>
      <c r="G106" s="33"/>
      <c r="H106" s="39"/>
    </row>
    <row r="107" s="2" customFormat="1" ht="16.8" customHeight="1">
      <c r="A107" s="33"/>
      <c r="B107" s="39"/>
      <c r="C107" s="275" t="s">
        <v>143</v>
      </c>
      <c r="D107" s="276" t="s">
        <v>1</v>
      </c>
      <c r="E107" s="277" t="s">
        <v>1</v>
      </c>
      <c r="F107" s="278">
        <v>28.102</v>
      </c>
      <c r="G107" s="33"/>
      <c r="H107" s="39"/>
    </row>
    <row r="108" s="2" customFormat="1">
      <c r="A108" s="33"/>
      <c r="B108" s="39"/>
      <c r="C108" s="279" t="s">
        <v>1</v>
      </c>
      <c r="D108" s="279" t="s">
        <v>225</v>
      </c>
      <c r="E108" s="17" t="s">
        <v>1</v>
      </c>
      <c r="F108" s="280">
        <v>0</v>
      </c>
      <c r="G108" s="33"/>
      <c r="H108" s="39"/>
    </row>
    <row r="109" s="2" customFormat="1" ht="16.8" customHeight="1">
      <c r="A109" s="33"/>
      <c r="B109" s="39"/>
      <c r="C109" s="279" t="s">
        <v>143</v>
      </c>
      <c r="D109" s="279" t="s">
        <v>226</v>
      </c>
      <c r="E109" s="17" t="s">
        <v>1</v>
      </c>
      <c r="F109" s="280">
        <v>28.102</v>
      </c>
      <c r="G109" s="33"/>
      <c r="H109" s="39"/>
    </row>
    <row r="110" s="2" customFormat="1" ht="16.8" customHeight="1">
      <c r="A110" s="33"/>
      <c r="B110" s="39"/>
      <c r="C110" s="281" t="s">
        <v>883</v>
      </c>
      <c r="D110" s="33"/>
      <c r="E110" s="33"/>
      <c r="F110" s="33"/>
      <c r="G110" s="33"/>
      <c r="H110" s="39"/>
    </row>
    <row r="111" s="2" customFormat="1">
      <c r="A111" s="33"/>
      <c r="B111" s="39"/>
      <c r="C111" s="279" t="s">
        <v>221</v>
      </c>
      <c r="D111" s="279" t="s">
        <v>222</v>
      </c>
      <c r="E111" s="17" t="s">
        <v>208</v>
      </c>
      <c r="F111" s="280">
        <v>28.102</v>
      </c>
      <c r="G111" s="33"/>
      <c r="H111" s="39"/>
    </row>
    <row r="112" s="2" customFormat="1">
      <c r="A112" s="33"/>
      <c r="B112" s="39"/>
      <c r="C112" s="279" t="s">
        <v>246</v>
      </c>
      <c r="D112" s="279" t="s">
        <v>247</v>
      </c>
      <c r="E112" s="17" t="s">
        <v>208</v>
      </c>
      <c r="F112" s="280">
        <v>283.10000000000002</v>
      </c>
      <c r="G112" s="33"/>
      <c r="H112" s="39"/>
    </row>
    <row r="113" s="2" customFormat="1" ht="16.8" customHeight="1">
      <c r="A113" s="33"/>
      <c r="B113" s="39"/>
      <c r="C113" s="275" t="s">
        <v>145</v>
      </c>
      <c r="D113" s="276" t="s">
        <v>1</v>
      </c>
      <c r="E113" s="277" t="s">
        <v>1</v>
      </c>
      <c r="F113" s="278">
        <v>67.688000000000002</v>
      </c>
      <c r="G113" s="33"/>
      <c r="H113" s="39"/>
    </row>
    <row r="114" s="2" customFormat="1">
      <c r="A114" s="33"/>
      <c r="B114" s="39"/>
      <c r="C114" s="279" t="s">
        <v>145</v>
      </c>
      <c r="D114" s="279" t="s">
        <v>215</v>
      </c>
      <c r="E114" s="17" t="s">
        <v>1</v>
      </c>
      <c r="F114" s="280">
        <v>67.688000000000002</v>
      </c>
      <c r="G114" s="33"/>
      <c r="H114" s="39"/>
    </row>
    <row r="115" s="2" customFormat="1" ht="16.8" customHeight="1">
      <c r="A115" s="33"/>
      <c r="B115" s="39"/>
      <c r="C115" s="281" t="s">
        <v>883</v>
      </c>
      <c r="D115" s="33"/>
      <c r="E115" s="33"/>
      <c r="F115" s="33"/>
      <c r="G115" s="33"/>
      <c r="H115" s="39"/>
    </row>
    <row r="116" s="2" customFormat="1">
      <c r="A116" s="33"/>
      <c r="B116" s="39"/>
      <c r="C116" s="279" t="s">
        <v>212</v>
      </c>
      <c r="D116" s="279" t="s">
        <v>213</v>
      </c>
      <c r="E116" s="17" t="s">
        <v>208</v>
      </c>
      <c r="F116" s="280">
        <v>67.688000000000002</v>
      </c>
      <c r="G116" s="33"/>
      <c r="H116" s="39"/>
    </row>
    <row r="117" s="2" customFormat="1">
      <c r="A117" s="33"/>
      <c r="B117" s="39"/>
      <c r="C117" s="279" t="s">
        <v>246</v>
      </c>
      <c r="D117" s="279" t="s">
        <v>247</v>
      </c>
      <c r="E117" s="17" t="s">
        <v>208</v>
      </c>
      <c r="F117" s="280">
        <v>283.10000000000002</v>
      </c>
      <c r="G117" s="33"/>
      <c r="H117" s="39"/>
    </row>
    <row r="118" s="2" customFormat="1" ht="16.8" customHeight="1">
      <c r="A118" s="33"/>
      <c r="B118" s="39"/>
      <c r="C118" s="275" t="s">
        <v>147</v>
      </c>
      <c r="D118" s="276" t="s">
        <v>1</v>
      </c>
      <c r="E118" s="277" t="s">
        <v>1</v>
      </c>
      <c r="F118" s="278">
        <v>44.5</v>
      </c>
      <c r="G118" s="33"/>
      <c r="H118" s="39"/>
    </row>
    <row r="119" s="2" customFormat="1" ht="16.8" customHeight="1">
      <c r="A119" s="33"/>
      <c r="B119" s="39"/>
      <c r="C119" s="279" t="s">
        <v>147</v>
      </c>
      <c r="D119" s="279" t="s">
        <v>210</v>
      </c>
      <c r="E119" s="17" t="s">
        <v>1</v>
      </c>
      <c r="F119" s="280">
        <v>44.5</v>
      </c>
      <c r="G119" s="33"/>
      <c r="H119" s="39"/>
    </row>
    <row r="120" s="2" customFormat="1" ht="16.8" customHeight="1">
      <c r="A120" s="33"/>
      <c r="B120" s="39"/>
      <c r="C120" s="281" t="s">
        <v>883</v>
      </c>
      <c r="D120" s="33"/>
      <c r="E120" s="33"/>
      <c r="F120" s="33"/>
      <c r="G120" s="33"/>
      <c r="H120" s="39"/>
    </row>
    <row r="121" s="2" customFormat="1">
      <c r="A121" s="33"/>
      <c r="B121" s="39"/>
      <c r="C121" s="279" t="s">
        <v>206</v>
      </c>
      <c r="D121" s="279" t="s">
        <v>207</v>
      </c>
      <c r="E121" s="17" t="s">
        <v>208</v>
      </c>
      <c r="F121" s="280">
        <v>44.5</v>
      </c>
      <c r="G121" s="33"/>
      <c r="H121" s="39"/>
    </row>
    <row r="122" s="2" customFormat="1">
      <c r="A122" s="33"/>
      <c r="B122" s="39"/>
      <c r="C122" s="279" t="s">
        <v>246</v>
      </c>
      <c r="D122" s="279" t="s">
        <v>247</v>
      </c>
      <c r="E122" s="17" t="s">
        <v>208</v>
      </c>
      <c r="F122" s="280">
        <v>283.10000000000002</v>
      </c>
      <c r="G122" s="33"/>
      <c r="H122" s="39"/>
    </row>
    <row r="123" s="2" customFormat="1" ht="16.8" customHeight="1">
      <c r="A123" s="33"/>
      <c r="B123" s="39"/>
      <c r="C123" s="275" t="s">
        <v>149</v>
      </c>
      <c r="D123" s="276" t="s">
        <v>1</v>
      </c>
      <c r="E123" s="277" t="s">
        <v>1</v>
      </c>
      <c r="F123" s="278">
        <v>70</v>
      </c>
      <c r="G123" s="33"/>
      <c r="H123" s="39"/>
    </row>
    <row r="124" s="2" customFormat="1" ht="16.8" customHeight="1">
      <c r="A124" s="33"/>
      <c r="B124" s="39"/>
      <c r="C124" s="279" t="s">
        <v>149</v>
      </c>
      <c r="D124" s="279" t="s">
        <v>343</v>
      </c>
      <c r="E124" s="17" t="s">
        <v>1</v>
      </c>
      <c r="F124" s="280">
        <v>70</v>
      </c>
      <c r="G124" s="33"/>
      <c r="H124" s="39"/>
    </row>
    <row r="125" s="2" customFormat="1" ht="16.8" customHeight="1">
      <c r="A125" s="33"/>
      <c r="B125" s="39"/>
      <c r="C125" s="281" t="s">
        <v>883</v>
      </c>
      <c r="D125" s="33"/>
      <c r="E125" s="33"/>
      <c r="F125" s="33"/>
      <c r="G125" s="33"/>
      <c r="H125" s="39"/>
    </row>
    <row r="126" s="2" customFormat="1" ht="16.8" customHeight="1">
      <c r="A126" s="33"/>
      <c r="B126" s="39"/>
      <c r="C126" s="279" t="s">
        <v>340</v>
      </c>
      <c r="D126" s="279" t="s">
        <v>341</v>
      </c>
      <c r="E126" s="17" t="s">
        <v>184</v>
      </c>
      <c r="F126" s="280">
        <v>70</v>
      </c>
      <c r="G126" s="33"/>
      <c r="H126" s="39"/>
    </row>
    <row r="127" s="2" customFormat="1" ht="16.8" customHeight="1">
      <c r="A127" s="33"/>
      <c r="B127" s="39"/>
      <c r="C127" s="279" t="s">
        <v>350</v>
      </c>
      <c r="D127" s="279" t="s">
        <v>351</v>
      </c>
      <c r="E127" s="17" t="s">
        <v>184</v>
      </c>
      <c r="F127" s="280">
        <v>70</v>
      </c>
      <c r="G127" s="33"/>
      <c r="H127" s="39"/>
    </row>
    <row r="128" s="2" customFormat="1">
      <c r="A128" s="33"/>
      <c r="B128" s="39"/>
      <c r="C128" s="279" t="s">
        <v>360</v>
      </c>
      <c r="D128" s="279" t="s">
        <v>361</v>
      </c>
      <c r="E128" s="17" t="s">
        <v>184</v>
      </c>
      <c r="F128" s="280">
        <v>4778</v>
      </c>
      <c r="G128" s="33"/>
      <c r="H128" s="39"/>
    </row>
    <row r="129" s="2" customFormat="1">
      <c r="A129" s="33"/>
      <c r="B129" s="39"/>
      <c r="C129" s="279" t="s">
        <v>365</v>
      </c>
      <c r="D129" s="279" t="s">
        <v>366</v>
      </c>
      <c r="E129" s="17" t="s">
        <v>184</v>
      </c>
      <c r="F129" s="280">
        <v>4670</v>
      </c>
      <c r="G129" s="33"/>
      <c r="H129" s="39"/>
    </row>
    <row r="130" s="2" customFormat="1">
      <c r="A130" s="33"/>
      <c r="B130" s="39"/>
      <c r="C130" s="279" t="s">
        <v>568</v>
      </c>
      <c r="D130" s="279" t="s">
        <v>569</v>
      </c>
      <c r="E130" s="17" t="s">
        <v>184</v>
      </c>
      <c r="F130" s="280">
        <v>70</v>
      </c>
      <c r="G130" s="33"/>
      <c r="H130" s="39"/>
    </row>
    <row r="131" s="2" customFormat="1" ht="16.8" customHeight="1">
      <c r="A131" s="33"/>
      <c r="B131" s="39"/>
      <c r="C131" s="275" t="s">
        <v>151</v>
      </c>
      <c r="D131" s="276" t="s">
        <v>1</v>
      </c>
      <c r="E131" s="277" t="s">
        <v>1</v>
      </c>
      <c r="F131" s="278">
        <v>19.530000000000001</v>
      </c>
      <c r="G131" s="33"/>
      <c r="H131" s="39"/>
    </row>
    <row r="132" s="2" customFormat="1" ht="16.8" customHeight="1">
      <c r="A132" s="33"/>
      <c r="B132" s="39"/>
      <c r="C132" s="279" t="s">
        <v>151</v>
      </c>
      <c r="D132" s="279" t="s">
        <v>276</v>
      </c>
      <c r="E132" s="17" t="s">
        <v>1</v>
      </c>
      <c r="F132" s="280">
        <v>19.530000000000001</v>
      </c>
      <c r="G132" s="33"/>
      <c r="H132" s="39"/>
    </row>
    <row r="133" s="2" customFormat="1" ht="16.8" customHeight="1">
      <c r="A133" s="33"/>
      <c r="B133" s="39"/>
      <c r="C133" s="281" t="s">
        <v>883</v>
      </c>
      <c r="D133" s="33"/>
      <c r="E133" s="33"/>
      <c r="F133" s="33"/>
      <c r="G133" s="33"/>
      <c r="H133" s="39"/>
    </row>
    <row r="134" s="2" customFormat="1" ht="16.8" customHeight="1">
      <c r="A134" s="33"/>
      <c r="B134" s="39"/>
      <c r="C134" s="279" t="s">
        <v>273</v>
      </c>
      <c r="D134" s="279" t="s">
        <v>274</v>
      </c>
      <c r="E134" s="17" t="s">
        <v>208</v>
      </c>
      <c r="F134" s="280">
        <v>19.530000000000001</v>
      </c>
      <c r="G134" s="33"/>
      <c r="H134" s="39"/>
    </row>
    <row r="135" s="2" customFormat="1" ht="16.8" customHeight="1">
      <c r="A135" s="33"/>
      <c r="B135" s="39"/>
      <c r="C135" s="279" t="s">
        <v>279</v>
      </c>
      <c r="D135" s="279" t="s">
        <v>280</v>
      </c>
      <c r="E135" s="17" t="s">
        <v>269</v>
      </c>
      <c r="F135" s="280">
        <v>39.060000000000002</v>
      </c>
      <c r="G135" s="33"/>
      <c r="H135" s="39"/>
    </row>
    <row r="136" s="2" customFormat="1" ht="26.4" customHeight="1">
      <c r="A136" s="33"/>
      <c r="B136" s="39"/>
      <c r="C136" s="274" t="s">
        <v>884</v>
      </c>
      <c r="D136" s="274" t="s">
        <v>95</v>
      </c>
      <c r="E136" s="33"/>
      <c r="F136" s="33"/>
      <c r="G136" s="33"/>
      <c r="H136" s="39"/>
    </row>
    <row r="137" s="2" customFormat="1" ht="16.8" customHeight="1">
      <c r="A137" s="33"/>
      <c r="B137" s="39"/>
      <c r="C137" s="275" t="s">
        <v>681</v>
      </c>
      <c r="D137" s="276" t="s">
        <v>1</v>
      </c>
      <c r="E137" s="277" t="s">
        <v>1</v>
      </c>
      <c r="F137" s="278">
        <v>561</v>
      </c>
      <c r="G137" s="33"/>
      <c r="H137" s="39"/>
    </row>
    <row r="138" s="2" customFormat="1" ht="16.8" customHeight="1">
      <c r="A138" s="33"/>
      <c r="B138" s="39"/>
      <c r="C138" s="279" t="s">
        <v>681</v>
      </c>
      <c r="D138" s="279" t="s">
        <v>682</v>
      </c>
      <c r="E138" s="17" t="s">
        <v>1</v>
      </c>
      <c r="F138" s="280">
        <v>561</v>
      </c>
      <c r="G138" s="33"/>
      <c r="H138" s="39"/>
    </row>
    <row r="139" s="2" customFormat="1" ht="16.8" customHeight="1">
      <c r="A139" s="33"/>
      <c r="B139" s="39"/>
      <c r="C139" s="281" t="s">
        <v>883</v>
      </c>
      <c r="D139" s="33"/>
      <c r="E139" s="33"/>
      <c r="F139" s="33"/>
      <c r="G139" s="33"/>
      <c r="H139" s="39"/>
    </row>
    <row r="140" s="2" customFormat="1" ht="16.8" customHeight="1">
      <c r="A140" s="33"/>
      <c r="B140" s="39"/>
      <c r="C140" s="279" t="s">
        <v>284</v>
      </c>
      <c r="D140" s="279" t="s">
        <v>285</v>
      </c>
      <c r="E140" s="17" t="s">
        <v>184</v>
      </c>
      <c r="F140" s="280">
        <v>718</v>
      </c>
      <c r="G140" s="33"/>
      <c r="H140" s="39"/>
    </row>
    <row r="141" s="2" customFormat="1">
      <c r="A141" s="33"/>
      <c r="B141" s="39"/>
      <c r="C141" s="279" t="s">
        <v>692</v>
      </c>
      <c r="D141" s="279" t="s">
        <v>693</v>
      </c>
      <c r="E141" s="17" t="s">
        <v>208</v>
      </c>
      <c r="F141" s="280">
        <v>170.38999999999999</v>
      </c>
      <c r="G141" s="33"/>
      <c r="H141" s="39"/>
    </row>
    <row r="142" s="2" customFormat="1" ht="16.8" customHeight="1">
      <c r="A142" s="33"/>
      <c r="B142" s="39"/>
      <c r="C142" s="279" t="s">
        <v>734</v>
      </c>
      <c r="D142" s="279" t="s">
        <v>735</v>
      </c>
      <c r="E142" s="17" t="s">
        <v>184</v>
      </c>
      <c r="F142" s="280">
        <v>561</v>
      </c>
      <c r="G142" s="33"/>
      <c r="H142" s="39"/>
    </row>
    <row r="143" s="2" customFormat="1" ht="16.8" customHeight="1">
      <c r="A143" s="33"/>
      <c r="B143" s="39"/>
      <c r="C143" s="279" t="s">
        <v>742</v>
      </c>
      <c r="D143" s="279" t="s">
        <v>743</v>
      </c>
      <c r="E143" s="17" t="s">
        <v>184</v>
      </c>
      <c r="F143" s="280">
        <v>561</v>
      </c>
      <c r="G143" s="33"/>
      <c r="H143" s="39"/>
    </row>
    <row r="144" s="2" customFormat="1" ht="16.8" customHeight="1">
      <c r="A144" s="33"/>
      <c r="B144" s="39"/>
      <c r="C144" s="279" t="s">
        <v>745</v>
      </c>
      <c r="D144" s="279" t="s">
        <v>746</v>
      </c>
      <c r="E144" s="17" t="s">
        <v>184</v>
      </c>
      <c r="F144" s="280">
        <v>555.89999999999998</v>
      </c>
      <c r="G144" s="33"/>
      <c r="H144" s="39"/>
    </row>
    <row r="145" s="2" customFormat="1" ht="16.8" customHeight="1">
      <c r="A145" s="33"/>
      <c r="B145" s="39"/>
      <c r="C145" s="275" t="s">
        <v>683</v>
      </c>
      <c r="D145" s="276" t="s">
        <v>1</v>
      </c>
      <c r="E145" s="277" t="s">
        <v>1</v>
      </c>
      <c r="F145" s="278">
        <v>13.699999999999999</v>
      </c>
      <c r="G145" s="33"/>
      <c r="H145" s="39"/>
    </row>
    <row r="146" s="2" customFormat="1" ht="16.8" customHeight="1">
      <c r="A146" s="33"/>
      <c r="B146" s="39"/>
      <c r="C146" s="279" t="s">
        <v>683</v>
      </c>
      <c r="D146" s="279" t="s">
        <v>708</v>
      </c>
      <c r="E146" s="17" t="s">
        <v>1</v>
      </c>
      <c r="F146" s="280">
        <v>13.699999999999999</v>
      </c>
      <c r="G146" s="33"/>
      <c r="H146" s="39"/>
    </row>
    <row r="147" s="2" customFormat="1" ht="16.8" customHeight="1">
      <c r="A147" s="33"/>
      <c r="B147" s="39"/>
      <c r="C147" s="281" t="s">
        <v>883</v>
      </c>
      <c r="D147" s="33"/>
      <c r="E147" s="33"/>
      <c r="F147" s="33"/>
      <c r="G147" s="33"/>
      <c r="H147" s="39"/>
    </row>
    <row r="148" s="2" customFormat="1" ht="16.8" customHeight="1">
      <c r="A148" s="33"/>
      <c r="B148" s="39"/>
      <c r="C148" s="279" t="s">
        <v>705</v>
      </c>
      <c r="D148" s="279" t="s">
        <v>706</v>
      </c>
      <c r="E148" s="17" t="s">
        <v>208</v>
      </c>
      <c r="F148" s="280">
        <v>13.699999999999999</v>
      </c>
      <c r="G148" s="33"/>
      <c r="H148" s="39"/>
    </row>
    <row r="149" s="2" customFormat="1">
      <c r="A149" s="33"/>
      <c r="B149" s="39"/>
      <c r="C149" s="279" t="s">
        <v>696</v>
      </c>
      <c r="D149" s="279" t="s">
        <v>697</v>
      </c>
      <c r="E149" s="17" t="s">
        <v>208</v>
      </c>
      <c r="F149" s="280">
        <v>13.699999999999999</v>
      </c>
      <c r="G149" s="33"/>
      <c r="H149" s="39"/>
    </row>
    <row r="150" s="2" customFormat="1">
      <c r="A150" s="33"/>
      <c r="B150" s="39"/>
      <c r="C150" s="279" t="s">
        <v>246</v>
      </c>
      <c r="D150" s="279" t="s">
        <v>247</v>
      </c>
      <c r="E150" s="17" t="s">
        <v>208</v>
      </c>
      <c r="F150" s="280">
        <v>156.69</v>
      </c>
      <c r="G150" s="33"/>
      <c r="H150" s="39"/>
    </row>
    <row r="151" s="2" customFormat="1" ht="16.8" customHeight="1">
      <c r="A151" s="33"/>
      <c r="B151" s="39"/>
      <c r="C151" s="275" t="s">
        <v>135</v>
      </c>
      <c r="D151" s="276" t="s">
        <v>1</v>
      </c>
      <c r="E151" s="277" t="s">
        <v>1</v>
      </c>
      <c r="F151" s="278">
        <v>156.69</v>
      </c>
      <c r="G151" s="33"/>
      <c r="H151" s="39"/>
    </row>
    <row r="152" s="2" customFormat="1" ht="16.8" customHeight="1">
      <c r="A152" s="33"/>
      <c r="B152" s="39"/>
      <c r="C152" s="279" t="s">
        <v>1</v>
      </c>
      <c r="D152" s="279" t="s">
        <v>701</v>
      </c>
      <c r="E152" s="17" t="s">
        <v>1</v>
      </c>
      <c r="F152" s="280">
        <v>0</v>
      </c>
      <c r="G152" s="33"/>
      <c r="H152" s="39"/>
    </row>
    <row r="153" s="2" customFormat="1">
      <c r="A153" s="33"/>
      <c r="B153" s="39"/>
      <c r="C153" s="279" t="s">
        <v>1</v>
      </c>
      <c r="D153" s="279" t="s">
        <v>702</v>
      </c>
      <c r="E153" s="17" t="s">
        <v>1</v>
      </c>
      <c r="F153" s="280">
        <v>0</v>
      </c>
      <c r="G153" s="33"/>
      <c r="H153" s="39"/>
    </row>
    <row r="154" s="2" customFormat="1" ht="16.8" customHeight="1">
      <c r="A154" s="33"/>
      <c r="B154" s="39"/>
      <c r="C154" s="279" t="s">
        <v>135</v>
      </c>
      <c r="D154" s="279" t="s">
        <v>703</v>
      </c>
      <c r="E154" s="17" t="s">
        <v>1</v>
      </c>
      <c r="F154" s="280">
        <v>156.69</v>
      </c>
      <c r="G154" s="33"/>
      <c r="H154" s="39"/>
    </row>
    <row r="155" s="2" customFormat="1" ht="16.8" customHeight="1">
      <c r="A155" s="33"/>
      <c r="B155" s="39"/>
      <c r="C155" s="281" t="s">
        <v>883</v>
      </c>
      <c r="D155" s="33"/>
      <c r="E155" s="33"/>
      <c r="F155" s="33"/>
      <c r="G155" s="33"/>
      <c r="H155" s="39"/>
    </row>
    <row r="156" s="2" customFormat="1">
      <c r="A156" s="33"/>
      <c r="B156" s="39"/>
      <c r="C156" s="279" t="s">
        <v>246</v>
      </c>
      <c r="D156" s="279" t="s">
        <v>247</v>
      </c>
      <c r="E156" s="17" t="s">
        <v>208</v>
      </c>
      <c r="F156" s="280">
        <v>156.69</v>
      </c>
      <c r="G156" s="33"/>
      <c r="H156" s="39"/>
    </row>
    <row r="157" s="2" customFormat="1">
      <c r="A157" s="33"/>
      <c r="B157" s="39"/>
      <c r="C157" s="279" t="s">
        <v>253</v>
      </c>
      <c r="D157" s="279" t="s">
        <v>254</v>
      </c>
      <c r="E157" s="17" t="s">
        <v>208</v>
      </c>
      <c r="F157" s="280">
        <v>1566.9000000000001</v>
      </c>
      <c r="G157" s="33"/>
      <c r="H157" s="39"/>
    </row>
    <row r="158" s="2" customFormat="1">
      <c r="A158" s="33"/>
      <c r="B158" s="39"/>
      <c r="C158" s="279" t="s">
        <v>267</v>
      </c>
      <c r="D158" s="279" t="s">
        <v>268</v>
      </c>
      <c r="E158" s="17" t="s">
        <v>269</v>
      </c>
      <c r="F158" s="280">
        <v>266.37299999999999</v>
      </c>
      <c r="G158" s="33"/>
      <c r="H158" s="39"/>
    </row>
    <row r="159" s="2" customFormat="1" ht="16.8" customHeight="1">
      <c r="A159" s="33"/>
      <c r="B159" s="39"/>
      <c r="C159" s="275" t="s">
        <v>686</v>
      </c>
      <c r="D159" s="276" t="s">
        <v>1</v>
      </c>
      <c r="E159" s="277" t="s">
        <v>1</v>
      </c>
      <c r="F159" s="278">
        <v>199</v>
      </c>
      <c r="G159" s="33"/>
      <c r="H159" s="39"/>
    </row>
    <row r="160" s="2" customFormat="1" ht="16.8" customHeight="1">
      <c r="A160" s="33"/>
      <c r="B160" s="39"/>
      <c r="C160" s="279" t="s">
        <v>686</v>
      </c>
      <c r="D160" s="279" t="s">
        <v>687</v>
      </c>
      <c r="E160" s="17" t="s">
        <v>1</v>
      </c>
      <c r="F160" s="280">
        <v>199</v>
      </c>
      <c r="G160" s="33"/>
      <c r="H160" s="39"/>
    </row>
    <row r="161" s="2" customFormat="1" ht="16.8" customHeight="1">
      <c r="A161" s="33"/>
      <c r="B161" s="39"/>
      <c r="C161" s="281" t="s">
        <v>883</v>
      </c>
      <c r="D161" s="33"/>
      <c r="E161" s="33"/>
      <c r="F161" s="33"/>
      <c r="G161" s="33"/>
      <c r="H161" s="39"/>
    </row>
    <row r="162" s="2" customFormat="1" ht="16.8" customHeight="1">
      <c r="A162" s="33"/>
      <c r="B162" s="39"/>
      <c r="C162" s="279" t="s">
        <v>711</v>
      </c>
      <c r="D162" s="279" t="s">
        <v>712</v>
      </c>
      <c r="E162" s="17" t="s">
        <v>184</v>
      </c>
      <c r="F162" s="280">
        <v>199</v>
      </c>
      <c r="G162" s="33"/>
      <c r="H162" s="39"/>
    </row>
    <row r="163" s="2" customFormat="1">
      <c r="A163" s="33"/>
      <c r="B163" s="39"/>
      <c r="C163" s="279" t="s">
        <v>692</v>
      </c>
      <c r="D163" s="279" t="s">
        <v>693</v>
      </c>
      <c r="E163" s="17" t="s">
        <v>208</v>
      </c>
      <c r="F163" s="280">
        <v>170.38999999999999</v>
      </c>
      <c r="G163" s="33"/>
      <c r="H163" s="39"/>
    </row>
    <row r="164" s="2" customFormat="1" ht="16.8" customHeight="1">
      <c r="A164" s="33"/>
      <c r="B164" s="39"/>
      <c r="C164" s="279" t="s">
        <v>715</v>
      </c>
      <c r="D164" s="279" t="s">
        <v>716</v>
      </c>
      <c r="E164" s="17" t="s">
        <v>184</v>
      </c>
      <c r="F164" s="280">
        <v>199</v>
      </c>
      <c r="G164" s="33"/>
      <c r="H164" s="39"/>
    </row>
    <row r="165" s="2" customFormat="1" ht="16.8" customHeight="1">
      <c r="A165" s="33"/>
      <c r="B165" s="39"/>
      <c r="C165" s="279" t="s">
        <v>722</v>
      </c>
      <c r="D165" s="279" t="s">
        <v>723</v>
      </c>
      <c r="E165" s="17" t="s">
        <v>184</v>
      </c>
      <c r="F165" s="280">
        <v>199</v>
      </c>
      <c r="G165" s="33"/>
      <c r="H165" s="39"/>
    </row>
    <row r="166" s="2" customFormat="1">
      <c r="A166" s="33"/>
      <c r="B166" s="39"/>
      <c r="C166" s="279" t="s">
        <v>730</v>
      </c>
      <c r="D166" s="279" t="s">
        <v>731</v>
      </c>
      <c r="E166" s="17" t="s">
        <v>184</v>
      </c>
      <c r="F166" s="280">
        <v>199</v>
      </c>
      <c r="G166" s="33"/>
      <c r="H166" s="39"/>
    </row>
    <row r="167" s="2" customFormat="1" ht="16.8" customHeight="1">
      <c r="A167" s="33"/>
      <c r="B167" s="39"/>
      <c r="C167" s="279" t="s">
        <v>725</v>
      </c>
      <c r="D167" s="279" t="s">
        <v>726</v>
      </c>
      <c r="E167" s="17" t="s">
        <v>727</v>
      </c>
      <c r="F167" s="280">
        <v>9.9499999999999993</v>
      </c>
      <c r="G167" s="33"/>
      <c r="H167" s="39"/>
    </row>
    <row r="168" s="2" customFormat="1" ht="16.8" customHeight="1">
      <c r="A168" s="33"/>
      <c r="B168" s="39"/>
      <c r="C168" s="279" t="s">
        <v>718</v>
      </c>
      <c r="D168" s="279" t="s">
        <v>719</v>
      </c>
      <c r="E168" s="17" t="s">
        <v>208</v>
      </c>
      <c r="F168" s="280">
        <v>29.850000000000001</v>
      </c>
      <c r="G168" s="33"/>
      <c r="H168" s="39"/>
    </row>
    <row r="169" s="2" customFormat="1" ht="16.8" customHeight="1">
      <c r="A169" s="33"/>
      <c r="B169" s="39"/>
      <c r="C169" s="275" t="s">
        <v>688</v>
      </c>
      <c r="D169" s="276" t="s">
        <v>1</v>
      </c>
      <c r="E169" s="277" t="s">
        <v>1</v>
      </c>
      <c r="F169" s="278">
        <v>157</v>
      </c>
      <c r="G169" s="33"/>
      <c r="H169" s="39"/>
    </row>
    <row r="170" s="2" customFormat="1" ht="16.8" customHeight="1">
      <c r="A170" s="33"/>
      <c r="B170" s="39"/>
      <c r="C170" s="279" t="s">
        <v>688</v>
      </c>
      <c r="D170" s="279" t="s">
        <v>689</v>
      </c>
      <c r="E170" s="17" t="s">
        <v>1</v>
      </c>
      <c r="F170" s="280">
        <v>157</v>
      </c>
      <c r="G170" s="33"/>
      <c r="H170" s="39"/>
    </row>
    <row r="171" s="2" customFormat="1" ht="16.8" customHeight="1">
      <c r="A171" s="33"/>
      <c r="B171" s="39"/>
      <c r="C171" s="281" t="s">
        <v>883</v>
      </c>
      <c r="D171" s="33"/>
      <c r="E171" s="33"/>
      <c r="F171" s="33"/>
      <c r="G171" s="33"/>
      <c r="H171" s="39"/>
    </row>
    <row r="172" s="2" customFormat="1" ht="16.8" customHeight="1">
      <c r="A172" s="33"/>
      <c r="B172" s="39"/>
      <c r="C172" s="279" t="s">
        <v>284</v>
      </c>
      <c r="D172" s="279" t="s">
        <v>285</v>
      </c>
      <c r="E172" s="17" t="s">
        <v>184</v>
      </c>
      <c r="F172" s="280">
        <v>718</v>
      </c>
      <c r="G172" s="33"/>
      <c r="H172" s="39"/>
    </row>
    <row r="173" s="2" customFormat="1">
      <c r="A173" s="33"/>
      <c r="B173" s="39"/>
      <c r="C173" s="279" t="s">
        <v>692</v>
      </c>
      <c r="D173" s="279" t="s">
        <v>693</v>
      </c>
      <c r="E173" s="17" t="s">
        <v>208</v>
      </c>
      <c r="F173" s="280">
        <v>170.38999999999999</v>
      </c>
      <c r="G173" s="33"/>
      <c r="H173" s="39"/>
    </row>
    <row r="174" s="2" customFormat="1" ht="16.8" customHeight="1">
      <c r="A174" s="33"/>
      <c r="B174" s="39"/>
      <c r="C174" s="279" t="s">
        <v>738</v>
      </c>
      <c r="D174" s="279" t="s">
        <v>739</v>
      </c>
      <c r="E174" s="17" t="s">
        <v>184</v>
      </c>
      <c r="F174" s="280">
        <v>157</v>
      </c>
      <c r="G174" s="33"/>
      <c r="H174" s="39"/>
    </row>
    <row r="175" s="2" customFormat="1" ht="16.8" customHeight="1">
      <c r="A175" s="33"/>
      <c r="B175" s="39"/>
      <c r="C175" s="279" t="s">
        <v>754</v>
      </c>
      <c r="D175" s="279" t="s">
        <v>755</v>
      </c>
      <c r="E175" s="17" t="s">
        <v>184</v>
      </c>
      <c r="F175" s="280">
        <v>157</v>
      </c>
      <c r="G175" s="33"/>
      <c r="H175" s="39"/>
    </row>
    <row r="176" s="2" customFormat="1" ht="16.8" customHeight="1">
      <c r="A176" s="33"/>
      <c r="B176" s="39"/>
      <c r="C176" s="279" t="s">
        <v>757</v>
      </c>
      <c r="D176" s="279" t="s">
        <v>758</v>
      </c>
      <c r="E176" s="17" t="s">
        <v>184</v>
      </c>
      <c r="F176" s="280">
        <v>139.74000000000001</v>
      </c>
      <c r="G176" s="33"/>
      <c r="H176" s="39"/>
    </row>
    <row r="177" s="2" customFormat="1" ht="16.8" customHeight="1">
      <c r="A177" s="33"/>
      <c r="B177" s="39"/>
      <c r="C177" s="275" t="s">
        <v>147</v>
      </c>
      <c r="D177" s="276" t="s">
        <v>1</v>
      </c>
      <c r="E177" s="277" t="s">
        <v>1</v>
      </c>
      <c r="F177" s="278">
        <v>170.38999999999999</v>
      </c>
      <c r="G177" s="33"/>
      <c r="H177" s="39"/>
    </row>
    <row r="178" s="2" customFormat="1" ht="16.8" customHeight="1">
      <c r="A178" s="33"/>
      <c r="B178" s="39"/>
      <c r="C178" s="281" t="s">
        <v>883</v>
      </c>
      <c r="D178" s="33"/>
      <c r="E178" s="33"/>
      <c r="F178" s="33"/>
      <c r="G178" s="33"/>
      <c r="H178" s="39"/>
    </row>
    <row r="179" s="2" customFormat="1">
      <c r="A179" s="33"/>
      <c r="B179" s="39"/>
      <c r="C179" s="279" t="s">
        <v>246</v>
      </c>
      <c r="D179" s="279" t="s">
        <v>247</v>
      </c>
      <c r="E179" s="17" t="s">
        <v>208</v>
      </c>
      <c r="F179" s="280">
        <v>156.69</v>
      </c>
      <c r="G179" s="33"/>
      <c r="H179" s="39"/>
    </row>
    <row r="180" s="2" customFormat="1" ht="26.4" customHeight="1">
      <c r="A180" s="33"/>
      <c r="B180" s="39"/>
      <c r="C180" s="274" t="s">
        <v>885</v>
      </c>
      <c r="D180" s="274" t="s">
        <v>101</v>
      </c>
      <c r="E180" s="33"/>
      <c r="F180" s="33"/>
      <c r="G180" s="33"/>
      <c r="H180" s="39"/>
    </row>
    <row r="181" s="2" customFormat="1" ht="16.8" customHeight="1">
      <c r="A181" s="33"/>
      <c r="B181" s="39"/>
      <c r="C181" s="275" t="s">
        <v>112</v>
      </c>
      <c r="D181" s="276" t="s">
        <v>1</v>
      </c>
      <c r="E181" s="277" t="s">
        <v>1</v>
      </c>
      <c r="F181" s="278">
        <v>150</v>
      </c>
      <c r="G181" s="33"/>
      <c r="H181" s="39"/>
    </row>
    <row r="182" s="2" customFormat="1" ht="16.8" customHeight="1">
      <c r="A182" s="33"/>
      <c r="B182" s="39"/>
      <c r="C182" s="279" t="s">
        <v>112</v>
      </c>
      <c r="D182" s="279" t="s">
        <v>787</v>
      </c>
      <c r="E182" s="17" t="s">
        <v>1</v>
      </c>
      <c r="F182" s="280">
        <v>150</v>
      </c>
      <c r="G182" s="33"/>
      <c r="H182" s="39"/>
    </row>
    <row r="183" s="2" customFormat="1" ht="16.8" customHeight="1">
      <c r="A183" s="33"/>
      <c r="B183" s="39"/>
      <c r="C183" s="281" t="s">
        <v>883</v>
      </c>
      <c r="D183" s="33"/>
      <c r="E183" s="33"/>
      <c r="F183" s="33"/>
      <c r="G183" s="33"/>
      <c r="H183" s="39"/>
    </row>
    <row r="184" s="2" customFormat="1" ht="16.8" customHeight="1">
      <c r="A184" s="33"/>
      <c r="B184" s="39"/>
      <c r="C184" s="279" t="s">
        <v>582</v>
      </c>
      <c r="D184" s="279" t="s">
        <v>583</v>
      </c>
      <c r="E184" s="17" t="s">
        <v>198</v>
      </c>
      <c r="F184" s="280">
        <v>150</v>
      </c>
      <c r="G184" s="33"/>
      <c r="H184" s="39"/>
    </row>
    <row r="185" s="2" customFormat="1" ht="16.8" customHeight="1">
      <c r="A185" s="33"/>
      <c r="B185" s="39"/>
      <c r="C185" s="279" t="s">
        <v>596</v>
      </c>
      <c r="D185" s="279" t="s">
        <v>597</v>
      </c>
      <c r="E185" s="17" t="s">
        <v>269</v>
      </c>
      <c r="F185" s="280">
        <v>76.5</v>
      </c>
      <c r="G185" s="33"/>
      <c r="H185" s="39"/>
    </row>
    <row r="186" s="2" customFormat="1" ht="16.8" customHeight="1">
      <c r="A186" s="33"/>
      <c r="B186" s="39"/>
      <c r="C186" s="275" t="s">
        <v>114</v>
      </c>
      <c r="D186" s="276" t="s">
        <v>1</v>
      </c>
      <c r="E186" s="277" t="s">
        <v>1</v>
      </c>
      <c r="F186" s="278">
        <v>1935</v>
      </c>
      <c r="G186" s="33"/>
      <c r="H186" s="39"/>
    </row>
    <row r="187" s="2" customFormat="1" ht="16.8" customHeight="1">
      <c r="A187" s="33"/>
      <c r="B187" s="39"/>
      <c r="C187" s="279" t="s">
        <v>114</v>
      </c>
      <c r="D187" s="279" t="s">
        <v>799</v>
      </c>
      <c r="E187" s="17" t="s">
        <v>1</v>
      </c>
      <c r="F187" s="280">
        <v>1935</v>
      </c>
      <c r="G187" s="33"/>
      <c r="H187" s="39"/>
    </row>
    <row r="188" s="2" customFormat="1" ht="16.8" customHeight="1">
      <c r="A188" s="33"/>
      <c r="B188" s="39"/>
      <c r="C188" s="281" t="s">
        <v>883</v>
      </c>
      <c r="D188" s="33"/>
      <c r="E188" s="33"/>
      <c r="F188" s="33"/>
      <c r="G188" s="33"/>
      <c r="H188" s="39"/>
    </row>
    <row r="189" s="2" customFormat="1" ht="16.8" customHeight="1">
      <c r="A189" s="33"/>
      <c r="B189" s="39"/>
      <c r="C189" s="279" t="s">
        <v>345</v>
      </c>
      <c r="D189" s="279" t="s">
        <v>346</v>
      </c>
      <c r="E189" s="17" t="s">
        <v>184</v>
      </c>
      <c r="F189" s="280">
        <v>1935</v>
      </c>
      <c r="G189" s="33"/>
      <c r="H189" s="39"/>
    </row>
    <row r="190" s="2" customFormat="1" ht="16.8" customHeight="1">
      <c r="A190" s="33"/>
      <c r="B190" s="39"/>
      <c r="C190" s="279" t="s">
        <v>355</v>
      </c>
      <c r="D190" s="279" t="s">
        <v>356</v>
      </c>
      <c r="E190" s="17" t="s">
        <v>184</v>
      </c>
      <c r="F190" s="280">
        <v>1981</v>
      </c>
      <c r="G190" s="33"/>
      <c r="H190" s="39"/>
    </row>
    <row r="191" s="2" customFormat="1">
      <c r="A191" s="33"/>
      <c r="B191" s="39"/>
      <c r="C191" s="279" t="s">
        <v>360</v>
      </c>
      <c r="D191" s="279" t="s">
        <v>361</v>
      </c>
      <c r="E191" s="17" t="s">
        <v>184</v>
      </c>
      <c r="F191" s="280">
        <v>1981</v>
      </c>
      <c r="G191" s="33"/>
      <c r="H191" s="39"/>
    </row>
    <row r="192" s="2" customFormat="1">
      <c r="A192" s="33"/>
      <c r="B192" s="39"/>
      <c r="C192" s="279" t="s">
        <v>365</v>
      </c>
      <c r="D192" s="279" t="s">
        <v>366</v>
      </c>
      <c r="E192" s="17" t="s">
        <v>184</v>
      </c>
      <c r="F192" s="280">
        <v>1935</v>
      </c>
      <c r="G192" s="33"/>
      <c r="H192" s="39"/>
    </row>
    <row r="193" s="2" customFormat="1" ht="16.8" customHeight="1">
      <c r="A193" s="33"/>
      <c r="B193" s="39"/>
      <c r="C193" s="275" t="s">
        <v>117</v>
      </c>
      <c r="D193" s="276" t="s">
        <v>1</v>
      </c>
      <c r="E193" s="277" t="s">
        <v>1</v>
      </c>
      <c r="F193" s="278">
        <v>0.52800000000000002</v>
      </c>
      <c r="G193" s="33"/>
      <c r="H193" s="39"/>
    </row>
    <row r="194" s="2" customFormat="1" ht="16.8" customHeight="1">
      <c r="A194" s="33"/>
      <c r="B194" s="39"/>
      <c r="C194" s="275" t="s">
        <v>119</v>
      </c>
      <c r="D194" s="276" t="s">
        <v>1</v>
      </c>
      <c r="E194" s="277" t="s">
        <v>1</v>
      </c>
      <c r="F194" s="278">
        <v>1.26</v>
      </c>
      <c r="G194" s="33"/>
      <c r="H194" s="39"/>
    </row>
    <row r="195" s="2" customFormat="1" ht="16.8" customHeight="1">
      <c r="A195" s="33"/>
      <c r="B195" s="39"/>
      <c r="C195" s="275" t="s">
        <v>121</v>
      </c>
      <c r="D195" s="276" t="s">
        <v>1</v>
      </c>
      <c r="E195" s="277" t="s">
        <v>1</v>
      </c>
      <c r="F195" s="278">
        <v>4</v>
      </c>
      <c r="G195" s="33"/>
      <c r="H195" s="39"/>
    </row>
    <row r="196" s="2" customFormat="1" ht="16.8" customHeight="1">
      <c r="A196" s="33"/>
      <c r="B196" s="39"/>
      <c r="C196" s="279" t="s">
        <v>121</v>
      </c>
      <c r="D196" s="279" t="s">
        <v>818</v>
      </c>
      <c r="E196" s="17" t="s">
        <v>1</v>
      </c>
      <c r="F196" s="280">
        <v>4</v>
      </c>
      <c r="G196" s="33"/>
      <c r="H196" s="39"/>
    </row>
    <row r="197" s="2" customFormat="1" ht="16.8" customHeight="1">
      <c r="A197" s="33"/>
      <c r="B197" s="39"/>
      <c r="C197" s="281" t="s">
        <v>883</v>
      </c>
      <c r="D197" s="33"/>
      <c r="E197" s="33"/>
      <c r="F197" s="33"/>
      <c r="G197" s="33"/>
      <c r="H197" s="39"/>
    </row>
    <row r="198" s="2" customFormat="1" ht="16.8" customHeight="1">
      <c r="A198" s="33"/>
      <c r="B198" s="39"/>
      <c r="C198" s="279" t="s">
        <v>591</v>
      </c>
      <c r="D198" s="279" t="s">
        <v>592</v>
      </c>
      <c r="E198" s="17" t="s">
        <v>384</v>
      </c>
      <c r="F198" s="280">
        <v>4</v>
      </c>
      <c r="G198" s="33"/>
      <c r="H198" s="39"/>
    </row>
    <row r="199" s="2" customFormat="1" ht="16.8" customHeight="1">
      <c r="A199" s="33"/>
      <c r="B199" s="39"/>
      <c r="C199" s="279" t="s">
        <v>616</v>
      </c>
      <c r="D199" s="279" t="s">
        <v>617</v>
      </c>
      <c r="E199" s="17" t="s">
        <v>269</v>
      </c>
      <c r="F199" s="280">
        <v>0.32800000000000001</v>
      </c>
      <c r="G199" s="33"/>
      <c r="H199" s="39"/>
    </row>
    <row r="200" s="2" customFormat="1" ht="16.8" customHeight="1">
      <c r="A200" s="33"/>
      <c r="B200" s="39"/>
      <c r="C200" s="275" t="s">
        <v>123</v>
      </c>
      <c r="D200" s="276" t="s">
        <v>1</v>
      </c>
      <c r="E200" s="277" t="s">
        <v>1</v>
      </c>
      <c r="F200" s="278">
        <v>8</v>
      </c>
      <c r="G200" s="33"/>
      <c r="H200" s="39"/>
    </row>
    <row r="201" s="2" customFormat="1" ht="16.8" customHeight="1">
      <c r="A201" s="33"/>
      <c r="B201" s="39"/>
      <c r="C201" s="275" t="s">
        <v>126</v>
      </c>
      <c r="D201" s="276" t="s">
        <v>1</v>
      </c>
      <c r="E201" s="277" t="s">
        <v>1</v>
      </c>
      <c r="F201" s="278">
        <v>2.355</v>
      </c>
      <c r="G201" s="33"/>
      <c r="H201" s="39"/>
    </row>
    <row r="202" s="2" customFormat="1" ht="16.8" customHeight="1">
      <c r="A202" s="33"/>
      <c r="B202" s="39"/>
      <c r="C202" s="275" t="s">
        <v>129</v>
      </c>
      <c r="D202" s="276" t="s">
        <v>1</v>
      </c>
      <c r="E202" s="277" t="s">
        <v>1</v>
      </c>
      <c r="F202" s="278">
        <v>5.6520000000000001</v>
      </c>
      <c r="G202" s="33"/>
      <c r="H202" s="39"/>
    </row>
    <row r="203" s="2" customFormat="1" ht="16.8" customHeight="1">
      <c r="A203" s="33"/>
      <c r="B203" s="39"/>
      <c r="C203" s="275" t="s">
        <v>131</v>
      </c>
      <c r="D203" s="276" t="s">
        <v>1</v>
      </c>
      <c r="E203" s="277" t="s">
        <v>1</v>
      </c>
      <c r="F203" s="278">
        <v>0.32800000000000001</v>
      </c>
      <c r="G203" s="33"/>
      <c r="H203" s="39"/>
    </row>
    <row r="204" s="2" customFormat="1" ht="16.8" customHeight="1">
      <c r="A204" s="33"/>
      <c r="B204" s="39"/>
      <c r="C204" s="279" t="s">
        <v>1</v>
      </c>
      <c r="D204" s="279" t="s">
        <v>249</v>
      </c>
      <c r="E204" s="17" t="s">
        <v>1</v>
      </c>
      <c r="F204" s="280">
        <v>0</v>
      </c>
      <c r="G204" s="33"/>
      <c r="H204" s="39"/>
    </row>
    <row r="205" s="2" customFormat="1">
      <c r="A205" s="33"/>
      <c r="B205" s="39"/>
      <c r="C205" s="279" t="s">
        <v>1</v>
      </c>
      <c r="D205" s="279" t="s">
        <v>250</v>
      </c>
      <c r="E205" s="17" t="s">
        <v>1</v>
      </c>
      <c r="F205" s="280">
        <v>0</v>
      </c>
      <c r="G205" s="33"/>
      <c r="H205" s="39"/>
    </row>
    <row r="206" s="2" customFormat="1" ht="16.8" customHeight="1">
      <c r="A206" s="33"/>
      <c r="B206" s="39"/>
      <c r="C206" s="279" t="s">
        <v>131</v>
      </c>
      <c r="D206" s="279" t="s">
        <v>819</v>
      </c>
      <c r="E206" s="17" t="s">
        <v>1</v>
      </c>
      <c r="F206" s="280">
        <v>0.32800000000000001</v>
      </c>
      <c r="G206" s="33"/>
      <c r="H206" s="39"/>
    </row>
    <row r="207" s="2" customFormat="1" ht="16.8" customHeight="1">
      <c r="A207" s="33"/>
      <c r="B207" s="39"/>
      <c r="C207" s="281" t="s">
        <v>883</v>
      </c>
      <c r="D207" s="33"/>
      <c r="E207" s="33"/>
      <c r="F207" s="33"/>
      <c r="G207" s="33"/>
      <c r="H207" s="39"/>
    </row>
    <row r="208" s="2" customFormat="1" ht="16.8" customHeight="1">
      <c r="A208" s="33"/>
      <c r="B208" s="39"/>
      <c r="C208" s="279" t="s">
        <v>616</v>
      </c>
      <c r="D208" s="279" t="s">
        <v>617</v>
      </c>
      <c r="E208" s="17" t="s">
        <v>269</v>
      </c>
      <c r="F208" s="280">
        <v>0.32800000000000001</v>
      </c>
      <c r="G208" s="33"/>
      <c r="H208" s="39"/>
    </row>
    <row r="209" s="2" customFormat="1" ht="16.8" customHeight="1">
      <c r="A209" s="33"/>
      <c r="B209" s="39"/>
      <c r="C209" s="279" t="s">
        <v>621</v>
      </c>
      <c r="D209" s="279" t="s">
        <v>622</v>
      </c>
      <c r="E209" s="17" t="s">
        <v>269</v>
      </c>
      <c r="F209" s="280">
        <v>6.2320000000000002</v>
      </c>
      <c r="G209" s="33"/>
      <c r="H209" s="39"/>
    </row>
    <row r="210" s="2" customFormat="1" ht="16.8" customHeight="1">
      <c r="A210" s="33"/>
      <c r="B210" s="39"/>
      <c r="C210" s="275" t="s">
        <v>133</v>
      </c>
      <c r="D210" s="276" t="s">
        <v>1</v>
      </c>
      <c r="E210" s="277" t="s">
        <v>1</v>
      </c>
      <c r="F210" s="278">
        <v>76.5</v>
      </c>
      <c r="G210" s="33"/>
      <c r="H210" s="39"/>
    </row>
    <row r="211" s="2" customFormat="1" ht="16.8" customHeight="1">
      <c r="A211" s="33"/>
      <c r="B211" s="39"/>
      <c r="C211" s="279" t="s">
        <v>1</v>
      </c>
      <c r="D211" s="279" t="s">
        <v>249</v>
      </c>
      <c r="E211" s="17" t="s">
        <v>1</v>
      </c>
      <c r="F211" s="280">
        <v>0</v>
      </c>
      <c r="G211" s="33"/>
      <c r="H211" s="39"/>
    </row>
    <row r="212" s="2" customFormat="1">
      <c r="A212" s="33"/>
      <c r="B212" s="39"/>
      <c r="C212" s="279" t="s">
        <v>1</v>
      </c>
      <c r="D212" s="279" t="s">
        <v>250</v>
      </c>
      <c r="E212" s="17" t="s">
        <v>1</v>
      </c>
      <c r="F212" s="280">
        <v>0</v>
      </c>
      <c r="G212" s="33"/>
      <c r="H212" s="39"/>
    </row>
    <row r="213" s="2" customFormat="1" ht="16.8" customHeight="1">
      <c r="A213" s="33"/>
      <c r="B213" s="39"/>
      <c r="C213" s="279" t="s">
        <v>133</v>
      </c>
      <c r="D213" s="279" t="s">
        <v>599</v>
      </c>
      <c r="E213" s="17" t="s">
        <v>1</v>
      </c>
      <c r="F213" s="280">
        <v>76.5</v>
      </c>
      <c r="G213" s="33"/>
      <c r="H213" s="39"/>
    </row>
    <row r="214" s="2" customFormat="1" ht="16.8" customHeight="1">
      <c r="A214" s="33"/>
      <c r="B214" s="39"/>
      <c r="C214" s="281" t="s">
        <v>883</v>
      </c>
      <c r="D214" s="33"/>
      <c r="E214" s="33"/>
      <c r="F214" s="33"/>
      <c r="G214" s="33"/>
      <c r="H214" s="39"/>
    </row>
    <row r="215" s="2" customFormat="1" ht="16.8" customHeight="1">
      <c r="A215" s="33"/>
      <c r="B215" s="39"/>
      <c r="C215" s="279" t="s">
        <v>596</v>
      </c>
      <c r="D215" s="279" t="s">
        <v>597</v>
      </c>
      <c r="E215" s="17" t="s">
        <v>269</v>
      </c>
      <c r="F215" s="280">
        <v>76.5</v>
      </c>
      <c r="G215" s="33"/>
      <c r="H215" s="39"/>
    </row>
    <row r="216" s="2" customFormat="1" ht="16.8" customHeight="1">
      <c r="A216" s="33"/>
      <c r="B216" s="39"/>
      <c r="C216" s="279" t="s">
        <v>601</v>
      </c>
      <c r="D216" s="279" t="s">
        <v>602</v>
      </c>
      <c r="E216" s="17" t="s">
        <v>269</v>
      </c>
      <c r="F216" s="280">
        <v>1453.5</v>
      </c>
      <c r="G216" s="33"/>
      <c r="H216" s="39"/>
    </row>
    <row r="217" s="2" customFormat="1">
      <c r="A217" s="33"/>
      <c r="B217" s="39"/>
      <c r="C217" s="279" t="s">
        <v>631</v>
      </c>
      <c r="D217" s="279" t="s">
        <v>632</v>
      </c>
      <c r="E217" s="17" t="s">
        <v>269</v>
      </c>
      <c r="F217" s="280">
        <v>76.5</v>
      </c>
      <c r="G217" s="33"/>
      <c r="H217" s="39"/>
    </row>
    <row r="218" s="2" customFormat="1" ht="16.8" customHeight="1">
      <c r="A218" s="33"/>
      <c r="B218" s="39"/>
      <c r="C218" s="275" t="s">
        <v>135</v>
      </c>
      <c r="D218" s="276" t="s">
        <v>1</v>
      </c>
      <c r="E218" s="277" t="s">
        <v>1</v>
      </c>
      <c r="F218" s="278">
        <v>48.450000000000003</v>
      </c>
      <c r="G218" s="33"/>
      <c r="H218" s="39"/>
    </row>
    <row r="219" s="2" customFormat="1" ht="16.8" customHeight="1">
      <c r="A219" s="33"/>
      <c r="B219" s="39"/>
      <c r="C219" s="279" t="s">
        <v>1</v>
      </c>
      <c r="D219" s="279" t="s">
        <v>249</v>
      </c>
      <c r="E219" s="17" t="s">
        <v>1</v>
      </c>
      <c r="F219" s="280">
        <v>0</v>
      </c>
      <c r="G219" s="33"/>
      <c r="H219" s="39"/>
    </row>
    <row r="220" s="2" customFormat="1">
      <c r="A220" s="33"/>
      <c r="B220" s="39"/>
      <c r="C220" s="279" t="s">
        <v>1</v>
      </c>
      <c r="D220" s="279" t="s">
        <v>250</v>
      </c>
      <c r="E220" s="17" t="s">
        <v>1</v>
      </c>
      <c r="F220" s="280">
        <v>0</v>
      </c>
      <c r="G220" s="33"/>
      <c r="H220" s="39"/>
    </row>
    <row r="221" s="2" customFormat="1" ht="16.8" customHeight="1">
      <c r="A221" s="33"/>
      <c r="B221" s="39"/>
      <c r="C221" s="279" t="s">
        <v>135</v>
      </c>
      <c r="D221" s="279" t="s">
        <v>145</v>
      </c>
      <c r="E221" s="17" t="s">
        <v>1</v>
      </c>
      <c r="F221" s="280">
        <v>48.450000000000003</v>
      </c>
      <c r="G221" s="33"/>
      <c r="H221" s="39"/>
    </row>
    <row r="222" s="2" customFormat="1" ht="16.8" customHeight="1">
      <c r="A222" s="33"/>
      <c r="B222" s="39"/>
      <c r="C222" s="281" t="s">
        <v>883</v>
      </c>
      <c r="D222" s="33"/>
      <c r="E222" s="33"/>
      <c r="F222" s="33"/>
      <c r="G222" s="33"/>
      <c r="H222" s="39"/>
    </row>
    <row r="223" s="2" customFormat="1">
      <c r="A223" s="33"/>
      <c r="B223" s="39"/>
      <c r="C223" s="279" t="s">
        <v>246</v>
      </c>
      <c r="D223" s="279" t="s">
        <v>247</v>
      </c>
      <c r="E223" s="17" t="s">
        <v>208</v>
      </c>
      <c r="F223" s="280">
        <v>48.450000000000003</v>
      </c>
      <c r="G223" s="33"/>
      <c r="H223" s="39"/>
    </row>
    <row r="224" s="2" customFormat="1">
      <c r="A224" s="33"/>
      <c r="B224" s="39"/>
      <c r="C224" s="279" t="s">
        <v>253</v>
      </c>
      <c r="D224" s="279" t="s">
        <v>254</v>
      </c>
      <c r="E224" s="17" t="s">
        <v>208</v>
      </c>
      <c r="F224" s="280">
        <v>484.5</v>
      </c>
      <c r="G224" s="33"/>
      <c r="H224" s="39"/>
    </row>
    <row r="225" s="2" customFormat="1">
      <c r="A225" s="33"/>
      <c r="B225" s="39"/>
      <c r="C225" s="279" t="s">
        <v>267</v>
      </c>
      <c r="D225" s="279" t="s">
        <v>268</v>
      </c>
      <c r="E225" s="17" t="s">
        <v>269</v>
      </c>
      <c r="F225" s="280">
        <v>82.364999999999995</v>
      </c>
      <c r="G225" s="33"/>
      <c r="H225" s="39"/>
    </row>
    <row r="226" s="2" customFormat="1" ht="16.8" customHeight="1">
      <c r="A226" s="33"/>
      <c r="B226" s="39"/>
      <c r="C226" s="275" t="s">
        <v>137</v>
      </c>
      <c r="D226" s="276" t="s">
        <v>1</v>
      </c>
      <c r="E226" s="277" t="s">
        <v>1</v>
      </c>
      <c r="F226" s="278">
        <v>1.788</v>
      </c>
      <c r="G226" s="33"/>
      <c r="H226" s="39"/>
    </row>
    <row r="227" s="2" customFormat="1" ht="16.8" customHeight="1">
      <c r="A227" s="33"/>
      <c r="B227" s="39"/>
      <c r="C227" s="275" t="s">
        <v>139</v>
      </c>
      <c r="D227" s="276" t="s">
        <v>1</v>
      </c>
      <c r="E227" s="277" t="s">
        <v>1</v>
      </c>
      <c r="F227" s="278">
        <v>52.079999999999998</v>
      </c>
      <c r="G227" s="33"/>
      <c r="H227" s="39"/>
    </row>
    <row r="228" s="2" customFormat="1" ht="16.8" customHeight="1">
      <c r="A228" s="33"/>
      <c r="B228" s="39"/>
      <c r="C228" s="275" t="s">
        <v>141</v>
      </c>
      <c r="D228" s="276" t="s">
        <v>1</v>
      </c>
      <c r="E228" s="277" t="s">
        <v>1</v>
      </c>
      <c r="F228" s="278">
        <v>142.81</v>
      </c>
      <c r="G228" s="33"/>
      <c r="H228" s="39"/>
    </row>
    <row r="229" s="2" customFormat="1" ht="16.8" customHeight="1">
      <c r="A229" s="33"/>
      <c r="B229" s="39"/>
      <c r="C229" s="275" t="s">
        <v>143</v>
      </c>
      <c r="D229" s="276" t="s">
        <v>1</v>
      </c>
      <c r="E229" s="277" t="s">
        <v>1</v>
      </c>
      <c r="F229" s="278">
        <v>28.102</v>
      </c>
      <c r="G229" s="33"/>
      <c r="H229" s="39"/>
    </row>
    <row r="230" s="2" customFormat="1" ht="16.8" customHeight="1">
      <c r="A230" s="33"/>
      <c r="B230" s="39"/>
      <c r="C230" s="275" t="s">
        <v>145</v>
      </c>
      <c r="D230" s="276" t="s">
        <v>1</v>
      </c>
      <c r="E230" s="277" t="s">
        <v>1</v>
      </c>
      <c r="F230" s="278">
        <v>48.450000000000003</v>
      </c>
      <c r="G230" s="33"/>
      <c r="H230" s="39"/>
    </row>
    <row r="231" s="2" customFormat="1" ht="16.8" customHeight="1">
      <c r="A231" s="33"/>
      <c r="B231" s="39"/>
      <c r="C231" s="279" t="s">
        <v>145</v>
      </c>
      <c r="D231" s="279" t="s">
        <v>795</v>
      </c>
      <c r="E231" s="17" t="s">
        <v>1</v>
      </c>
      <c r="F231" s="280">
        <v>48.450000000000003</v>
      </c>
      <c r="G231" s="33"/>
      <c r="H231" s="39"/>
    </row>
    <row r="232" s="2" customFormat="1" ht="16.8" customHeight="1">
      <c r="A232" s="33"/>
      <c r="B232" s="39"/>
      <c r="C232" s="281" t="s">
        <v>883</v>
      </c>
      <c r="D232" s="33"/>
      <c r="E232" s="33"/>
      <c r="F232" s="33"/>
      <c r="G232" s="33"/>
      <c r="H232" s="39"/>
    </row>
    <row r="233" s="2" customFormat="1">
      <c r="A233" s="33"/>
      <c r="B233" s="39"/>
      <c r="C233" s="279" t="s">
        <v>212</v>
      </c>
      <c r="D233" s="279" t="s">
        <v>213</v>
      </c>
      <c r="E233" s="17" t="s">
        <v>208</v>
      </c>
      <c r="F233" s="280">
        <v>48.450000000000003</v>
      </c>
      <c r="G233" s="33"/>
      <c r="H233" s="39"/>
    </row>
    <row r="234" s="2" customFormat="1">
      <c r="A234" s="33"/>
      <c r="B234" s="39"/>
      <c r="C234" s="279" t="s">
        <v>246</v>
      </c>
      <c r="D234" s="279" t="s">
        <v>247</v>
      </c>
      <c r="E234" s="17" t="s">
        <v>208</v>
      </c>
      <c r="F234" s="280">
        <v>48.450000000000003</v>
      </c>
      <c r="G234" s="33"/>
      <c r="H234" s="39"/>
    </row>
    <row r="235" s="2" customFormat="1" ht="16.8" customHeight="1">
      <c r="A235" s="33"/>
      <c r="B235" s="39"/>
      <c r="C235" s="275" t="s">
        <v>147</v>
      </c>
      <c r="D235" s="276" t="s">
        <v>1</v>
      </c>
      <c r="E235" s="277" t="s">
        <v>1</v>
      </c>
      <c r="F235" s="278">
        <v>44.5</v>
      </c>
      <c r="G235" s="33"/>
      <c r="H235" s="39"/>
    </row>
    <row r="236" s="2" customFormat="1" ht="16.8" customHeight="1">
      <c r="A236" s="33"/>
      <c r="B236" s="39"/>
      <c r="C236" s="275" t="s">
        <v>149</v>
      </c>
      <c r="D236" s="276" t="s">
        <v>1</v>
      </c>
      <c r="E236" s="277" t="s">
        <v>1</v>
      </c>
      <c r="F236" s="278">
        <v>70</v>
      </c>
      <c r="G236" s="33"/>
      <c r="H236" s="39"/>
    </row>
    <row r="237" s="2" customFormat="1" ht="16.8" customHeight="1">
      <c r="A237" s="33"/>
      <c r="B237" s="39"/>
      <c r="C237" s="275" t="s">
        <v>151</v>
      </c>
      <c r="D237" s="276" t="s">
        <v>1</v>
      </c>
      <c r="E237" s="277" t="s">
        <v>1</v>
      </c>
      <c r="F237" s="278">
        <v>19.530000000000001</v>
      </c>
      <c r="G237" s="33"/>
      <c r="H237" s="39"/>
    </row>
    <row r="238" s="2" customFormat="1" ht="26.4" customHeight="1">
      <c r="A238" s="33"/>
      <c r="B238" s="39"/>
      <c r="C238" s="274" t="s">
        <v>886</v>
      </c>
      <c r="D238" s="274" t="s">
        <v>107</v>
      </c>
      <c r="E238" s="33"/>
      <c r="F238" s="33"/>
      <c r="G238" s="33"/>
      <c r="H238" s="39"/>
    </row>
    <row r="239" s="2" customFormat="1" ht="16.8" customHeight="1">
      <c r="A239" s="33"/>
      <c r="B239" s="39"/>
      <c r="C239" s="275" t="s">
        <v>681</v>
      </c>
      <c r="D239" s="276" t="s">
        <v>1</v>
      </c>
      <c r="E239" s="277" t="s">
        <v>1</v>
      </c>
      <c r="F239" s="278">
        <v>105</v>
      </c>
      <c r="G239" s="33"/>
      <c r="H239" s="39"/>
    </row>
    <row r="240" s="2" customFormat="1" ht="16.8" customHeight="1">
      <c r="A240" s="33"/>
      <c r="B240" s="39"/>
      <c r="C240" s="279" t="s">
        <v>681</v>
      </c>
      <c r="D240" s="279" t="s">
        <v>832</v>
      </c>
      <c r="E240" s="17" t="s">
        <v>1</v>
      </c>
      <c r="F240" s="280">
        <v>105</v>
      </c>
      <c r="G240" s="33"/>
      <c r="H240" s="39"/>
    </row>
    <row r="241" s="2" customFormat="1" ht="16.8" customHeight="1">
      <c r="A241" s="33"/>
      <c r="B241" s="39"/>
      <c r="C241" s="281" t="s">
        <v>883</v>
      </c>
      <c r="D241" s="33"/>
      <c r="E241" s="33"/>
      <c r="F241" s="33"/>
      <c r="G241" s="33"/>
      <c r="H241" s="39"/>
    </row>
    <row r="242" s="2" customFormat="1" ht="16.8" customHeight="1">
      <c r="A242" s="33"/>
      <c r="B242" s="39"/>
      <c r="C242" s="279" t="s">
        <v>284</v>
      </c>
      <c r="D242" s="279" t="s">
        <v>285</v>
      </c>
      <c r="E242" s="17" t="s">
        <v>184</v>
      </c>
      <c r="F242" s="280">
        <v>119</v>
      </c>
      <c r="G242" s="33"/>
      <c r="H242" s="39"/>
    </row>
    <row r="243" s="2" customFormat="1">
      <c r="A243" s="33"/>
      <c r="B243" s="39"/>
      <c r="C243" s="279" t="s">
        <v>840</v>
      </c>
      <c r="D243" s="279" t="s">
        <v>841</v>
      </c>
      <c r="E243" s="17" t="s">
        <v>208</v>
      </c>
      <c r="F243" s="280">
        <v>95.920000000000002</v>
      </c>
      <c r="G243" s="33"/>
      <c r="H243" s="39"/>
    </row>
    <row r="244" s="2" customFormat="1" ht="16.8" customHeight="1">
      <c r="A244" s="33"/>
      <c r="B244" s="39"/>
      <c r="C244" s="279" t="s">
        <v>734</v>
      </c>
      <c r="D244" s="279" t="s">
        <v>735</v>
      </c>
      <c r="E244" s="17" t="s">
        <v>184</v>
      </c>
      <c r="F244" s="280">
        <v>105</v>
      </c>
      <c r="G244" s="33"/>
      <c r="H244" s="39"/>
    </row>
    <row r="245" s="2" customFormat="1" ht="16.8" customHeight="1">
      <c r="A245" s="33"/>
      <c r="B245" s="39"/>
      <c r="C245" s="279" t="s">
        <v>742</v>
      </c>
      <c r="D245" s="279" t="s">
        <v>743</v>
      </c>
      <c r="E245" s="17" t="s">
        <v>184</v>
      </c>
      <c r="F245" s="280">
        <v>105</v>
      </c>
      <c r="G245" s="33"/>
      <c r="H245" s="39"/>
    </row>
    <row r="246" s="2" customFormat="1" ht="16.8" customHeight="1">
      <c r="A246" s="33"/>
      <c r="B246" s="39"/>
      <c r="C246" s="279" t="s">
        <v>745</v>
      </c>
      <c r="D246" s="279" t="s">
        <v>746</v>
      </c>
      <c r="E246" s="17" t="s">
        <v>184</v>
      </c>
      <c r="F246" s="280">
        <v>106.08</v>
      </c>
      <c r="G246" s="33"/>
      <c r="H246" s="39"/>
    </row>
    <row r="247" s="2" customFormat="1" ht="16.8" customHeight="1">
      <c r="A247" s="33"/>
      <c r="B247" s="39"/>
      <c r="C247" s="275" t="s">
        <v>683</v>
      </c>
      <c r="D247" s="276" t="s">
        <v>1</v>
      </c>
      <c r="E247" s="277" t="s">
        <v>1</v>
      </c>
      <c r="F247" s="278">
        <v>13.699999999999999</v>
      </c>
      <c r="G247" s="33"/>
      <c r="H247" s="39"/>
    </row>
    <row r="248" s="2" customFormat="1" ht="16.8" customHeight="1">
      <c r="A248" s="33"/>
      <c r="B248" s="39"/>
      <c r="C248" s="275" t="s">
        <v>135</v>
      </c>
      <c r="D248" s="276" t="s">
        <v>1</v>
      </c>
      <c r="E248" s="277" t="s">
        <v>1</v>
      </c>
      <c r="F248" s="278">
        <v>80.920000000000002</v>
      </c>
      <c r="G248" s="33"/>
      <c r="H248" s="39"/>
    </row>
    <row r="249" s="2" customFormat="1" ht="16.8" customHeight="1">
      <c r="A249" s="33"/>
      <c r="B249" s="39"/>
      <c r="C249" s="279" t="s">
        <v>1</v>
      </c>
      <c r="D249" s="279" t="s">
        <v>701</v>
      </c>
      <c r="E249" s="17" t="s">
        <v>1</v>
      </c>
      <c r="F249" s="280">
        <v>0</v>
      </c>
      <c r="G249" s="33"/>
      <c r="H249" s="39"/>
    </row>
    <row r="250" s="2" customFormat="1">
      <c r="A250" s="33"/>
      <c r="B250" s="39"/>
      <c r="C250" s="279" t="s">
        <v>1</v>
      </c>
      <c r="D250" s="279" t="s">
        <v>702</v>
      </c>
      <c r="E250" s="17" t="s">
        <v>1</v>
      </c>
      <c r="F250" s="280">
        <v>0</v>
      </c>
      <c r="G250" s="33"/>
      <c r="H250" s="39"/>
    </row>
    <row r="251" s="2" customFormat="1" ht="16.8" customHeight="1">
      <c r="A251" s="33"/>
      <c r="B251" s="39"/>
      <c r="C251" s="279" t="s">
        <v>135</v>
      </c>
      <c r="D251" s="279" t="s">
        <v>849</v>
      </c>
      <c r="E251" s="17" t="s">
        <v>1</v>
      </c>
      <c r="F251" s="280">
        <v>80.920000000000002</v>
      </c>
      <c r="G251" s="33"/>
      <c r="H251" s="39"/>
    </row>
    <row r="252" s="2" customFormat="1" ht="16.8" customHeight="1">
      <c r="A252" s="33"/>
      <c r="B252" s="39"/>
      <c r="C252" s="281" t="s">
        <v>883</v>
      </c>
      <c r="D252" s="33"/>
      <c r="E252" s="33"/>
      <c r="F252" s="33"/>
      <c r="G252" s="33"/>
      <c r="H252" s="39"/>
    </row>
    <row r="253" s="2" customFormat="1">
      <c r="A253" s="33"/>
      <c r="B253" s="39"/>
      <c r="C253" s="279" t="s">
        <v>246</v>
      </c>
      <c r="D253" s="279" t="s">
        <v>247</v>
      </c>
      <c r="E253" s="17" t="s">
        <v>208</v>
      </c>
      <c r="F253" s="280">
        <v>80.920000000000002</v>
      </c>
      <c r="G253" s="33"/>
      <c r="H253" s="39"/>
    </row>
    <row r="254" s="2" customFormat="1">
      <c r="A254" s="33"/>
      <c r="B254" s="39"/>
      <c r="C254" s="279" t="s">
        <v>253</v>
      </c>
      <c r="D254" s="279" t="s">
        <v>254</v>
      </c>
      <c r="E254" s="17" t="s">
        <v>208</v>
      </c>
      <c r="F254" s="280">
        <v>809.20000000000005</v>
      </c>
      <c r="G254" s="33"/>
      <c r="H254" s="39"/>
    </row>
    <row r="255" s="2" customFormat="1">
      <c r="A255" s="33"/>
      <c r="B255" s="39"/>
      <c r="C255" s="279" t="s">
        <v>267</v>
      </c>
      <c r="D255" s="279" t="s">
        <v>268</v>
      </c>
      <c r="E255" s="17" t="s">
        <v>269</v>
      </c>
      <c r="F255" s="280">
        <v>137.56399999999999</v>
      </c>
      <c r="G255" s="33"/>
      <c r="H255" s="39"/>
    </row>
    <row r="256" s="2" customFormat="1" ht="16.8" customHeight="1">
      <c r="A256" s="33"/>
      <c r="B256" s="39"/>
      <c r="C256" s="275" t="s">
        <v>845</v>
      </c>
      <c r="D256" s="276" t="s">
        <v>1</v>
      </c>
      <c r="E256" s="277" t="s">
        <v>1</v>
      </c>
      <c r="F256" s="278">
        <v>30.800000000000001</v>
      </c>
      <c r="G256" s="33"/>
      <c r="H256" s="39"/>
    </row>
    <row r="257" s="2" customFormat="1" ht="16.8" customHeight="1">
      <c r="A257" s="33"/>
      <c r="B257" s="39"/>
      <c r="C257" s="279" t="s">
        <v>845</v>
      </c>
      <c r="D257" s="279" t="s">
        <v>846</v>
      </c>
      <c r="E257" s="17" t="s">
        <v>1</v>
      </c>
      <c r="F257" s="280">
        <v>30.800000000000001</v>
      </c>
      <c r="G257" s="33"/>
      <c r="H257" s="39"/>
    </row>
    <row r="258" s="2" customFormat="1" ht="16.8" customHeight="1">
      <c r="A258" s="33"/>
      <c r="B258" s="39"/>
      <c r="C258" s="275" t="s">
        <v>686</v>
      </c>
      <c r="D258" s="276" t="s">
        <v>1</v>
      </c>
      <c r="E258" s="277" t="s">
        <v>1</v>
      </c>
      <c r="F258" s="278">
        <v>15</v>
      </c>
      <c r="G258" s="33"/>
      <c r="H258" s="39"/>
    </row>
    <row r="259" s="2" customFormat="1" ht="16.8" customHeight="1">
      <c r="A259" s="33"/>
      <c r="B259" s="39"/>
      <c r="C259" s="279" t="s">
        <v>686</v>
      </c>
      <c r="D259" s="279" t="s">
        <v>8</v>
      </c>
      <c r="E259" s="17" t="s">
        <v>1</v>
      </c>
      <c r="F259" s="280">
        <v>15</v>
      </c>
      <c r="G259" s="33"/>
      <c r="H259" s="39"/>
    </row>
    <row r="260" s="2" customFormat="1" ht="16.8" customHeight="1">
      <c r="A260" s="33"/>
      <c r="B260" s="39"/>
      <c r="C260" s="281" t="s">
        <v>883</v>
      </c>
      <c r="D260" s="33"/>
      <c r="E260" s="33"/>
      <c r="F260" s="33"/>
      <c r="G260" s="33"/>
      <c r="H260" s="39"/>
    </row>
    <row r="261" s="2" customFormat="1" ht="16.8" customHeight="1">
      <c r="A261" s="33"/>
      <c r="B261" s="39"/>
      <c r="C261" s="279" t="s">
        <v>711</v>
      </c>
      <c r="D261" s="279" t="s">
        <v>712</v>
      </c>
      <c r="E261" s="17" t="s">
        <v>184</v>
      </c>
      <c r="F261" s="280">
        <v>15</v>
      </c>
      <c r="G261" s="33"/>
      <c r="H261" s="39"/>
    </row>
    <row r="262" s="2" customFormat="1">
      <c r="A262" s="33"/>
      <c r="B262" s="39"/>
      <c r="C262" s="279" t="s">
        <v>840</v>
      </c>
      <c r="D262" s="279" t="s">
        <v>841</v>
      </c>
      <c r="E262" s="17" t="s">
        <v>208</v>
      </c>
      <c r="F262" s="280">
        <v>95.920000000000002</v>
      </c>
      <c r="G262" s="33"/>
      <c r="H262" s="39"/>
    </row>
    <row r="263" s="2" customFormat="1" ht="16.8" customHeight="1">
      <c r="A263" s="33"/>
      <c r="B263" s="39"/>
      <c r="C263" s="279" t="s">
        <v>715</v>
      </c>
      <c r="D263" s="279" t="s">
        <v>716</v>
      </c>
      <c r="E263" s="17" t="s">
        <v>184</v>
      </c>
      <c r="F263" s="280">
        <v>15</v>
      </c>
      <c r="G263" s="33"/>
      <c r="H263" s="39"/>
    </row>
    <row r="264" s="2" customFormat="1" ht="16.8" customHeight="1">
      <c r="A264" s="33"/>
      <c r="B264" s="39"/>
      <c r="C264" s="279" t="s">
        <v>722</v>
      </c>
      <c r="D264" s="279" t="s">
        <v>723</v>
      </c>
      <c r="E264" s="17" t="s">
        <v>184</v>
      </c>
      <c r="F264" s="280">
        <v>15</v>
      </c>
      <c r="G264" s="33"/>
      <c r="H264" s="39"/>
    </row>
    <row r="265" s="2" customFormat="1">
      <c r="A265" s="33"/>
      <c r="B265" s="39"/>
      <c r="C265" s="279" t="s">
        <v>730</v>
      </c>
      <c r="D265" s="279" t="s">
        <v>731</v>
      </c>
      <c r="E265" s="17" t="s">
        <v>184</v>
      </c>
      <c r="F265" s="280">
        <v>15</v>
      </c>
      <c r="G265" s="33"/>
      <c r="H265" s="39"/>
    </row>
    <row r="266" s="2" customFormat="1" ht="16.8" customHeight="1">
      <c r="A266" s="33"/>
      <c r="B266" s="39"/>
      <c r="C266" s="279" t="s">
        <v>725</v>
      </c>
      <c r="D266" s="279" t="s">
        <v>726</v>
      </c>
      <c r="E266" s="17" t="s">
        <v>727</v>
      </c>
      <c r="F266" s="280">
        <v>0.75</v>
      </c>
      <c r="G266" s="33"/>
      <c r="H266" s="39"/>
    </row>
    <row r="267" s="2" customFormat="1" ht="16.8" customHeight="1">
      <c r="A267" s="33"/>
      <c r="B267" s="39"/>
      <c r="C267" s="279" t="s">
        <v>718</v>
      </c>
      <c r="D267" s="279" t="s">
        <v>719</v>
      </c>
      <c r="E267" s="17" t="s">
        <v>208</v>
      </c>
      <c r="F267" s="280">
        <v>2.25</v>
      </c>
      <c r="G267" s="33"/>
      <c r="H267" s="39"/>
    </row>
    <row r="268" s="2" customFormat="1" ht="16.8" customHeight="1">
      <c r="A268" s="33"/>
      <c r="B268" s="39"/>
      <c r="C268" s="275" t="s">
        <v>688</v>
      </c>
      <c r="D268" s="276" t="s">
        <v>1</v>
      </c>
      <c r="E268" s="277" t="s">
        <v>1</v>
      </c>
      <c r="F268" s="278">
        <v>14</v>
      </c>
      <c r="G268" s="33"/>
      <c r="H268" s="39"/>
    </row>
    <row r="269" s="2" customFormat="1" ht="16.8" customHeight="1">
      <c r="A269" s="33"/>
      <c r="B269" s="39"/>
      <c r="C269" s="279" t="s">
        <v>688</v>
      </c>
      <c r="D269" s="279" t="s">
        <v>252</v>
      </c>
      <c r="E269" s="17" t="s">
        <v>1</v>
      </c>
      <c r="F269" s="280">
        <v>14</v>
      </c>
      <c r="G269" s="33"/>
      <c r="H269" s="39"/>
    </row>
    <row r="270" s="2" customFormat="1" ht="16.8" customHeight="1">
      <c r="A270" s="33"/>
      <c r="B270" s="39"/>
      <c r="C270" s="281" t="s">
        <v>883</v>
      </c>
      <c r="D270" s="33"/>
      <c r="E270" s="33"/>
      <c r="F270" s="33"/>
      <c r="G270" s="33"/>
      <c r="H270" s="39"/>
    </row>
    <row r="271" s="2" customFormat="1" ht="16.8" customHeight="1">
      <c r="A271" s="33"/>
      <c r="B271" s="39"/>
      <c r="C271" s="279" t="s">
        <v>284</v>
      </c>
      <c r="D271" s="279" t="s">
        <v>285</v>
      </c>
      <c r="E271" s="17" t="s">
        <v>184</v>
      </c>
      <c r="F271" s="280">
        <v>119</v>
      </c>
      <c r="G271" s="33"/>
      <c r="H271" s="39"/>
    </row>
    <row r="272" s="2" customFormat="1">
      <c r="A272" s="33"/>
      <c r="B272" s="39"/>
      <c r="C272" s="279" t="s">
        <v>840</v>
      </c>
      <c r="D272" s="279" t="s">
        <v>841</v>
      </c>
      <c r="E272" s="17" t="s">
        <v>208</v>
      </c>
      <c r="F272" s="280">
        <v>95.920000000000002</v>
      </c>
      <c r="G272" s="33"/>
      <c r="H272" s="39"/>
    </row>
    <row r="273" s="2" customFormat="1" ht="16.8" customHeight="1">
      <c r="A273" s="33"/>
      <c r="B273" s="39"/>
      <c r="C273" s="279" t="s">
        <v>738</v>
      </c>
      <c r="D273" s="279" t="s">
        <v>739</v>
      </c>
      <c r="E273" s="17" t="s">
        <v>184</v>
      </c>
      <c r="F273" s="280">
        <v>14</v>
      </c>
      <c r="G273" s="33"/>
      <c r="H273" s="39"/>
    </row>
    <row r="274" s="2" customFormat="1" ht="16.8" customHeight="1">
      <c r="A274" s="33"/>
      <c r="B274" s="39"/>
      <c r="C274" s="279" t="s">
        <v>754</v>
      </c>
      <c r="D274" s="279" t="s">
        <v>755</v>
      </c>
      <c r="E274" s="17" t="s">
        <v>184</v>
      </c>
      <c r="F274" s="280">
        <v>14</v>
      </c>
      <c r="G274" s="33"/>
      <c r="H274" s="39"/>
    </row>
    <row r="275" s="2" customFormat="1" ht="16.8" customHeight="1">
      <c r="A275" s="33"/>
      <c r="B275" s="39"/>
      <c r="C275" s="279" t="s">
        <v>757</v>
      </c>
      <c r="D275" s="279" t="s">
        <v>758</v>
      </c>
      <c r="E275" s="17" t="s">
        <v>184</v>
      </c>
      <c r="F275" s="280">
        <v>11.220000000000001</v>
      </c>
      <c r="G275" s="33"/>
      <c r="H275" s="39"/>
    </row>
    <row r="276" s="2" customFormat="1" ht="16.8" customHeight="1">
      <c r="A276" s="33"/>
      <c r="B276" s="39"/>
      <c r="C276" s="275" t="s">
        <v>147</v>
      </c>
      <c r="D276" s="276" t="s">
        <v>1</v>
      </c>
      <c r="E276" s="277" t="s">
        <v>1</v>
      </c>
      <c r="F276" s="278">
        <v>32.5</v>
      </c>
      <c r="G276" s="33"/>
      <c r="H276" s="39"/>
    </row>
    <row r="277" s="2" customFormat="1" ht="16.8" customHeight="1">
      <c r="A277" s="33"/>
      <c r="B277" s="39"/>
      <c r="C277" s="275" t="s">
        <v>835</v>
      </c>
      <c r="D277" s="276" t="s">
        <v>1</v>
      </c>
      <c r="E277" s="277" t="s">
        <v>1</v>
      </c>
      <c r="F277" s="278">
        <v>95.920000000000002</v>
      </c>
      <c r="G277" s="33"/>
      <c r="H277" s="39"/>
    </row>
    <row r="278" s="2" customFormat="1">
      <c r="A278" s="33"/>
      <c r="B278" s="39"/>
      <c r="C278" s="279" t="s">
        <v>835</v>
      </c>
      <c r="D278" s="279" t="s">
        <v>843</v>
      </c>
      <c r="E278" s="17" t="s">
        <v>1</v>
      </c>
      <c r="F278" s="280">
        <v>95.920000000000002</v>
      </c>
      <c r="G278" s="33"/>
      <c r="H278" s="39"/>
    </row>
    <row r="279" s="2" customFormat="1" ht="16.8" customHeight="1">
      <c r="A279" s="33"/>
      <c r="B279" s="39"/>
      <c r="C279" s="281" t="s">
        <v>883</v>
      </c>
      <c r="D279" s="33"/>
      <c r="E279" s="33"/>
      <c r="F279" s="33"/>
      <c r="G279" s="33"/>
      <c r="H279" s="39"/>
    </row>
    <row r="280" s="2" customFormat="1">
      <c r="A280" s="33"/>
      <c r="B280" s="39"/>
      <c r="C280" s="279" t="s">
        <v>840</v>
      </c>
      <c r="D280" s="279" t="s">
        <v>841</v>
      </c>
      <c r="E280" s="17" t="s">
        <v>208</v>
      </c>
      <c r="F280" s="280">
        <v>95.920000000000002</v>
      </c>
      <c r="G280" s="33"/>
      <c r="H280" s="39"/>
    </row>
    <row r="281" s="2" customFormat="1">
      <c r="A281" s="33"/>
      <c r="B281" s="39"/>
      <c r="C281" s="279" t="s">
        <v>246</v>
      </c>
      <c r="D281" s="279" t="s">
        <v>247</v>
      </c>
      <c r="E281" s="17" t="s">
        <v>208</v>
      </c>
      <c r="F281" s="280">
        <v>80.920000000000002</v>
      </c>
      <c r="G281" s="33"/>
      <c r="H281" s="39"/>
    </row>
    <row r="282" s="2" customFormat="1" ht="16.8" customHeight="1">
      <c r="A282" s="33"/>
      <c r="B282" s="39"/>
      <c r="C282" s="275" t="s">
        <v>837</v>
      </c>
      <c r="D282" s="276" t="s">
        <v>1</v>
      </c>
      <c r="E282" s="277" t="s">
        <v>1</v>
      </c>
      <c r="F282" s="278">
        <v>15</v>
      </c>
      <c r="G282" s="33"/>
      <c r="H282" s="39"/>
    </row>
    <row r="283" s="2" customFormat="1" ht="16.8" customHeight="1">
      <c r="A283" s="33"/>
      <c r="B283" s="39"/>
      <c r="C283" s="279" t="s">
        <v>837</v>
      </c>
      <c r="D283" s="279" t="s">
        <v>851</v>
      </c>
      <c r="E283" s="17" t="s">
        <v>1</v>
      </c>
      <c r="F283" s="280">
        <v>15</v>
      </c>
      <c r="G283" s="33"/>
      <c r="H283" s="39"/>
    </row>
    <row r="284" s="2" customFormat="1" ht="16.8" customHeight="1">
      <c r="A284" s="33"/>
      <c r="B284" s="39"/>
      <c r="C284" s="281" t="s">
        <v>883</v>
      </c>
      <c r="D284" s="33"/>
      <c r="E284" s="33"/>
      <c r="F284" s="33"/>
      <c r="G284" s="33"/>
      <c r="H284" s="39"/>
    </row>
    <row r="285" s="2" customFormat="1" ht="16.8" customHeight="1">
      <c r="A285" s="33"/>
      <c r="B285" s="39"/>
      <c r="C285" s="279" t="s">
        <v>273</v>
      </c>
      <c r="D285" s="279" t="s">
        <v>274</v>
      </c>
      <c r="E285" s="17" t="s">
        <v>208</v>
      </c>
      <c r="F285" s="280">
        <v>15</v>
      </c>
      <c r="G285" s="33"/>
      <c r="H285" s="39"/>
    </row>
    <row r="286" s="2" customFormat="1">
      <c r="A286" s="33"/>
      <c r="B286" s="39"/>
      <c r="C286" s="279" t="s">
        <v>696</v>
      </c>
      <c r="D286" s="279" t="s">
        <v>697</v>
      </c>
      <c r="E286" s="17" t="s">
        <v>208</v>
      </c>
      <c r="F286" s="280">
        <v>15</v>
      </c>
      <c r="G286" s="33"/>
      <c r="H286" s="39"/>
    </row>
    <row r="287" s="2" customFormat="1">
      <c r="A287" s="33"/>
      <c r="B287" s="39"/>
      <c r="C287" s="279" t="s">
        <v>246</v>
      </c>
      <c r="D287" s="279" t="s">
        <v>247</v>
      </c>
      <c r="E287" s="17" t="s">
        <v>208</v>
      </c>
      <c r="F287" s="280">
        <v>80.920000000000002</v>
      </c>
      <c r="G287" s="33"/>
      <c r="H287" s="39"/>
    </row>
    <row r="288" s="2" customFormat="1" ht="7.44" customHeight="1">
      <c r="A288" s="33"/>
      <c r="B288" s="165"/>
      <c r="C288" s="166"/>
      <c r="D288" s="166"/>
      <c r="E288" s="166"/>
      <c r="F288" s="166"/>
      <c r="G288" s="166"/>
      <c r="H288" s="39"/>
    </row>
    <row r="289" s="2" customFormat="1">
      <c r="A289" s="33"/>
      <c r="B289" s="33"/>
      <c r="C289" s="33"/>
      <c r="D289" s="33"/>
      <c r="E289" s="33"/>
      <c r="F289" s="33"/>
      <c r="G289" s="33"/>
      <c r="H289" s="33"/>
    </row>
  </sheetData>
  <sheetProtection sheet="1" formatColumns="0" formatRows="0" objects="1" scenarios="1" spinCount="100000" saltValue="/24K7u5vGM1Bg2x0egwSEDTektjZw432MlCjX4xfE4Ro1brumX1CLZFKn6TmRl4ZGChpWHSsOS346JV/xAXY1Q==" hashValue="M2478/6lIUaKa9WJ+O8k6tZAOzxlH5Ovw31xAPTHWuGyAHII+UsG5c6FDsCi/0G45WoF0sKz8a0QrRwnCUthvA==" algorithmName="SHA-512" password="F8A3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  <c r="AZ2" s="130" t="s">
        <v>112</v>
      </c>
      <c r="BA2" s="130" t="s">
        <v>1</v>
      </c>
      <c r="BB2" s="130" t="s">
        <v>1</v>
      </c>
      <c r="BC2" s="130" t="s">
        <v>113</v>
      </c>
      <c r="BD2" s="130" t="s">
        <v>90</v>
      </c>
    </row>
    <row r="3" hidden="1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90</v>
      </c>
      <c r="AZ3" s="130" t="s">
        <v>114</v>
      </c>
      <c r="BA3" s="130" t="s">
        <v>1</v>
      </c>
      <c r="BB3" s="130" t="s">
        <v>1</v>
      </c>
      <c r="BC3" s="130" t="s">
        <v>115</v>
      </c>
      <c r="BD3" s="130" t="s">
        <v>90</v>
      </c>
    </row>
    <row r="4" hidden="1" s="1" customFormat="1" ht="24.96" customHeight="1">
      <c r="B4" s="20"/>
      <c r="D4" s="133" t="s">
        <v>116</v>
      </c>
      <c r="L4" s="20"/>
      <c r="M4" s="134" t="s">
        <v>10</v>
      </c>
      <c r="AT4" s="17" t="s">
        <v>4</v>
      </c>
      <c r="AZ4" s="130" t="s">
        <v>117</v>
      </c>
      <c r="BA4" s="130" t="s">
        <v>1</v>
      </c>
      <c r="BB4" s="130" t="s">
        <v>1</v>
      </c>
      <c r="BC4" s="130" t="s">
        <v>118</v>
      </c>
      <c r="BD4" s="130" t="s">
        <v>90</v>
      </c>
    </row>
    <row r="5" hidden="1" s="1" customFormat="1" ht="6.96" customHeight="1">
      <c r="B5" s="20"/>
      <c r="L5" s="20"/>
      <c r="AZ5" s="130" t="s">
        <v>119</v>
      </c>
      <c r="BA5" s="130" t="s">
        <v>1</v>
      </c>
      <c r="BB5" s="130" t="s">
        <v>1</v>
      </c>
      <c r="BC5" s="130" t="s">
        <v>120</v>
      </c>
      <c r="BD5" s="130" t="s">
        <v>90</v>
      </c>
    </row>
    <row r="6" hidden="1" s="1" customFormat="1" ht="12" customHeight="1">
      <c r="B6" s="20"/>
      <c r="D6" s="135" t="s">
        <v>14</v>
      </c>
      <c r="L6" s="20"/>
      <c r="AZ6" s="130" t="s">
        <v>121</v>
      </c>
      <c r="BA6" s="130" t="s">
        <v>1</v>
      </c>
      <c r="BB6" s="130" t="s">
        <v>1</v>
      </c>
      <c r="BC6" s="130" t="s">
        <v>122</v>
      </c>
      <c r="BD6" s="130" t="s">
        <v>90</v>
      </c>
    </row>
    <row r="7" hidden="1" s="1" customFormat="1" ht="16.5" customHeight="1">
      <c r="B7" s="20"/>
      <c r="E7" s="136" t="str">
        <f>'Rekapitulace stavby'!K6</f>
        <v>Rekonstrukce Stránčická - Hrdinů - Soupis prací</v>
      </c>
      <c r="F7" s="135"/>
      <c r="G7" s="135"/>
      <c r="H7" s="135"/>
      <c r="L7" s="20"/>
      <c r="AZ7" s="130" t="s">
        <v>123</v>
      </c>
      <c r="BA7" s="130" t="s">
        <v>1</v>
      </c>
      <c r="BB7" s="130" t="s">
        <v>1</v>
      </c>
      <c r="BC7" s="130" t="s">
        <v>124</v>
      </c>
      <c r="BD7" s="130" t="s">
        <v>90</v>
      </c>
    </row>
    <row r="8" hidden="1" s="2" customFormat="1" ht="12" customHeight="1">
      <c r="A8" s="33"/>
      <c r="B8" s="39"/>
      <c r="C8" s="33"/>
      <c r="D8" s="135" t="s">
        <v>125</v>
      </c>
      <c r="E8" s="33"/>
      <c r="F8" s="33"/>
      <c r="G8" s="33"/>
      <c r="H8" s="33"/>
      <c r="I8" s="33"/>
      <c r="J8" s="33"/>
      <c r="K8" s="33"/>
      <c r="L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Z8" s="130" t="s">
        <v>126</v>
      </c>
      <c r="BA8" s="130" t="s">
        <v>1</v>
      </c>
      <c r="BB8" s="130" t="s">
        <v>1</v>
      </c>
      <c r="BC8" s="130" t="s">
        <v>127</v>
      </c>
      <c r="BD8" s="130" t="s">
        <v>90</v>
      </c>
    </row>
    <row r="9" hidden="1" s="2" customFormat="1" ht="16.5" customHeight="1">
      <c r="A9" s="33"/>
      <c r="B9" s="39"/>
      <c r="C9" s="33"/>
      <c r="D9" s="33"/>
      <c r="E9" s="137" t="s">
        <v>128</v>
      </c>
      <c r="F9" s="33"/>
      <c r="G9" s="33"/>
      <c r="H9" s="33"/>
      <c r="I9" s="33"/>
      <c r="J9" s="33"/>
      <c r="K9" s="33"/>
      <c r="L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Z9" s="130" t="s">
        <v>129</v>
      </c>
      <c r="BA9" s="130" t="s">
        <v>1</v>
      </c>
      <c r="BB9" s="130" t="s">
        <v>1</v>
      </c>
      <c r="BC9" s="130" t="s">
        <v>130</v>
      </c>
      <c r="BD9" s="130" t="s">
        <v>90</v>
      </c>
    </row>
    <row r="10" hidden="1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Z10" s="130" t="s">
        <v>131</v>
      </c>
      <c r="BA10" s="130" t="s">
        <v>1</v>
      </c>
      <c r="BB10" s="130" t="s">
        <v>1</v>
      </c>
      <c r="BC10" s="130" t="s">
        <v>132</v>
      </c>
      <c r="BD10" s="130" t="s">
        <v>90</v>
      </c>
    </row>
    <row r="11" hidden="1" s="2" customFormat="1" ht="12" customHeight="1">
      <c r="A11" s="33"/>
      <c r="B11" s="39"/>
      <c r="C11" s="33"/>
      <c r="D11" s="135" t="s">
        <v>16</v>
      </c>
      <c r="E11" s="33"/>
      <c r="F11" s="138" t="s">
        <v>17</v>
      </c>
      <c r="G11" s="33"/>
      <c r="H11" s="33"/>
      <c r="I11" s="135" t="s">
        <v>18</v>
      </c>
      <c r="J11" s="138" t="s">
        <v>1</v>
      </c>
      <c r="K11" s="33"/>
      <c r="L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Z11" s="130" t="s">
        <v>133</v>
      </c>
      <c r="BA11" s="130" t="s">
        <v>1</v>
      </c>
      <c r="BB11" s="130" t="s">
        <v>1</v>
      </c>
      <c r="BC11" s="130" t="s">
        <v>134</v>
      </c>
      <c r="BD11" s="130" t="s">
        <v>90</v>
      </c>
    </row>
    <row r="12" hidden="1" s="2" customFormat="1" ht="12" customHeight="1">
      <c r="A12" s="33"/>
      <c r="B12" s="39"/>
      <c r="C12" s="33"/>
      <c r="D12" s="135" t="s">
        <v>20</v>
      </c>
      <c r="E12" s="33"/>
      <c r="F12" s="138" t="s">
        <v>21</v>
      </c>
      <c r="G12" s="33"/>
      <c r="H12" s="33"/>
      <c r="I12" s="135" t="s">
        <v>22</v>
      </c>
      <c r="J12" s="139" t="str">
        <f>'Rekapitulace stavby'!AN8</f>
        <v>11. 10. 2023</v>
      </c>
      <c r="K12" s="33"/>
      <c r="L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Z12" s="130" t="s">
        <v>135</v>
      </c>
      <c r="BA12" s="130" t="s">
        <v>1</v>
      </c>
      <c r="BB12" s="130" t="s">
        <v>1</v>
      </c>
      <c r="BC12" s="130" t="s">
        <v>136</v>
      </c>
      <c r="BD12" s="130" t="s">
        <v>90</v>
      </c>
    </row>
    <row r="13" hidden="1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Z13" s="130" t="s">
        <v>137</v>
      </c>
      <c r="BA13" s="130" t="s">
        <v>1</v>
      </c>
      <c r="BB13" s="130" t="s">
        <v>1</v>
      </c>
      <c r="BC13" s="130" t="s">
        <v>138</v>
      </c>
      <c r="BD13" s="130" t="s">
        <v>90</v>
      </c>
    </row>
    <row r="14" hidden="1" s="2" customFormat="1" ht="12" customHeight="1">
      <c r="A14" s="33"/>
      <c r="B14" s="39"/>
      <c r="C14" s="33"/>
      <c r="D14" s="135" t="s">
        <v>28</v>
      </c>
      <c r="E14" s="33"/>
      <c r="F14" s="33"/>
      <c r="G14" s="33"/>
      <c r="H14" s="33"/>
      <c r="I14" s="135" t="s">
        <v>29</v>
      </c>
      <c r="J14" s="138" t="s">
        <v>1</v>
      </c>
      <c r="K14" s="33"/>
      <c r="L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Z14" s="130" t="s">
        <v>139</v>
      </c>
      <c r="BA14" s="130" t="s">
        <v>1</v>
      </c>
      <c r="BB14" s="130" t="s">
        <v>1</v>
      </c>
      <c r="BC14" s="130" t="s">
        <v>140</v>
      </c>
      <c r="BD14" s="130" t="s">
        <v>90</v>
      </c>
    </row>
    <row r="15" hidden="1" s="2" customFormat="1" ht="18" customHeight="1">
      <c r="A15" s="33"/>
      <c r="B15" s="39"/>
      <c r="C15" s="33"/>
      <c r="D15" s="33"/>
      <c r="E15" s="138" t="s">
        <v>30</v>
      </c>
      <c r="F15" s="33"/>
      <c r="G15" s="33"/>
      <c r="H15" s="33"/>
      <c r="I15" s="135" t="s">
        <v>31</v>
      </c>
      <c r="J15" s="138" t="s">
        <v>1</v>
      </c>
      <c r="K15" s="33"/>
      <c r="L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Z15" s="130" t="s">
        <v>141</v>
      </c>
      <c r="BA15" s="130" t="s">
        <v>1</v>
      </c>
      <c r="BB15" s="130" t="s">
        <v>1</v>
      </c>
      <c r="BC15" s="130" t="s">
        <v>142</v>
      </c>
      <c r="BD15" s="130" t="s">
        <v>90</v>
      </c>
    </row>
    <row r="16" hidden="1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Z16" s="130" t="s">
        <v>143</v>
      </c>
      <c r="BA16" s="130" t="s">
        <v>1</v>
      </c>
      <c r="BB16" s="130" t="s">
        <v>1</v>
      </c>
      <c r="BC16" s="130" t="s">
        <v>144</v>
      </c>
      <c r="BD16" s="130" t="s">
        <v>90</v>
      </c>
    </row>
    <row r="17" hidden="1" s="2" customFormat="1" ht="12" customHeight="1">
      <c r="A17" s="33"/>
      <c r="B17" s="39"/>
      <c r="C17" s="33"/>
      <c r="D17" s="135" t="s">
        <v>32</v>
      </c>
      <c r="E17" s="33"/>
      <c r="F17" s="33"/>
      <c r="G17" s="33"/>
      <c r="H17" s="33"/>
      <c r="I17" s="135" t="s">
        <v>29</v>
      </c>
      <c r="J17" s="138" t="str">
        <f>'Rekapitulace stavby'!AN13</f>
        <v/>
      </c>
      <c r="K17" s="33"/>
      <c r="L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Z17" s="130" t="s">
        <v>145</v>
      </c>
      <c r="BA17" s="130" t="s">
        <v>1</v>
      </c>
      <c r="BB17" s="130" t="s">
        <v>1</v>
      </c>
      <c r="BC17" s="130" t="s">
        <v>146</v>
      </c>
      <c r="BD17" s="130" t="s">
        <v>90</v>
      </c>
    </row>
    <row r="18" hidden="1" s="2" customFormat="1" ht="18" customHeight="1">
      <c r="A18" s="33"/>
      <c r="B18" s="39"/>
      <c r="C18" s="33"/>
      <c r="D18" s="33"/>
      <c r="E18" s="138" t="str">
        <f>'Rekapitulace stavby'!E14</f>
        <v xml:space="preserve"> </v>
      </c>
      <c r="F18" s="138"/>
      <c r="G18" s="138"/>
      <c r="H18" s="138"/>
      <c r="I18" s="135" t="s">
        <v>31</v>
      </c>
      <c r="J18" s="138" t="str">
        <f>'Rekapitulace stavby'!AN14</f>
        <v/>
      </c>
      <c r="K18" s="33"/>
      <c r="L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Z18" s="130" t="s">
        <v>147</v>
      </c>
      <c r="BA18" s="130" t="s">
        <v>1</v>
      </c>
      <c r="BB18" s="130" t="s">
        <v>1</v>
      </c>
      <c r="BC18" s="130" t="s">
        <v>148</v>
      </c>
      <c r="BD18" s="130" t="s">
        <v>90</v>
      </c>
    </row>
    <row r="19" hidden="1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Z19" s="130" t="s">
        <v>149</v>
      </c>
      <c r="BA19" s="130" t="s">
        <v>1</v>
      </c>
      <c r="BB19" s="130" t="s">
        <v>1</v>
      </c>
      <c r="BC19" s="130" t="s">
        <v>150</v>
      </c>
      <c r="BD19" s="130" t="s">
        <v>90</v>
      </c>
    </row>
    <row r="20" hidden="1" s="2" customFormat="1" ht="12" customHeight="1">
      <c r="A20" s="33"/>
      <c r="B20" s="39"/>
      <c r="C20" s="33"/>
      <c r="D20" s="135" t="s">
        <v>34</v>
      </c>
      <c r="E20" s="33"/>
      <c r="F20" s="33"/>
      <c r="G20" s="33"/>
      <c r="H20" s="33"/>
      <c r="I20" s="135" t="s">
        <v>29</v>
      </c>
      <c r="J20" s="138" t="s">
        <v>1</v>
      </c>
      <c r="K20" s="33"/>
      <c r="L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Z20" s="130" t="s">
        <v>151</v>
      </c>
      <c r="BA20" s="130" t="s">
        <v>1</v>
      </c>
      <c r="BB20" s="130" t="s">
        <v>1</v>
      </c>
      <c r="BC20" s="130" t="s">
        <v>152</v>
      </c>
      <c r="BD20" s="130" t="s">
        <v>90</v>
      </c>
    </row>
    <row r="21" hidden="1" s="2" customFormat="1" ht="18" customHeight="1">
      <c r="A21" s="33"/>
      <c r="B21" s="39"/>
      <c r="C21" s="33"/>
      <c r="D21" s="33"/>
      <c r="E21" s="138" t="s">
        <v>35</v>
      </c>
      <c r="F21" s="33"/>
      <c r="G21" s="33"/>
      <c r="H21" s="33"/>
      <c r="I21" s="135" t="s">
        <v>31</v>
      </c>
      <c r="J21" s="138" t="s">
        <v>1</v>
      </c>
      <c r="K21" s="33"/>
      <c r="L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hidden="1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hidden="1" s="2" customFormat="1" ht="12" customHeight="1">
      <c r="A23" s="33"/>
      <c r="B23" s="39"/>
      <c r="C23" s="33"/>
      <c r="D23" s="135" t="s">
        <v>37</v>
      </c>
      <c r="E23" s="33"/>
      <c r="F23" s="33"/>
      <c r="G23" s="33"/>
      <c r="H23" s="33"/>
      <c r="I23" s="135" t="s">
        <v>29</v>
      </c>
      <c r="J23" s="138" t="s">
        <v>1</v>
      </c>
      <c r="K23" s="33"/>
      <c r="L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hidden="1" s="2" customFormat="1" ht="18" customHeight="1">
      <c r="A24" s="33"/>
      <c r="B24" s="39"/>
      <c r="C24" s="33"/>
      <c r="D24" s="33"/>
      <c r="E24" s="138" t="s">
        <v>38</v>
      </c>
      <c r="F24" s="33"/>
      <c r="G24" s="33"/>
      <c r="H24" s="33"/>
      <c r="I24" s="135" t="s">
        <v>31</v>
      </c>
      <c r="J24" s="138" t="s">
        <v>1</v>
      </c>
      <c r="K24" s="33"/>
      <c r="L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hidden="1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hidden="1" s="2" customFormat="1" ht="12" customHeight="1">
      <c r="A26" s="33"/>
      <c r="B26" s="39"/>
      <c r="C26" s="33"/>
      <c r="D26" s="135" t="s">
        <v>39</v>
      </c>
      <c r="E26" s="33"/>
      <c r="F26" s="33"/>
      <c r="G26" s="33"/>
      <c r="H26" s="33"/>
      <c r="I26" s="33"/>
      <c r="J26" s="33"/>
      <c r="K26" s="33"/>
      <c r="L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hidden="1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hidden="1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hidden="1" s="2" customFormat="1" ht="6.96" customHeight="1">
      <c r="A29" s="33"/>
      <c r="B29" s="39"/>
      <c r="C29" s="33"/>
      <c r="D29" s="144"/>
      <c r="E29" s="144"/>
      <c r="F29" s="144"/>
      <c r="G29" s="144"/>
      <c r="H29" s="144"/>
      <c r="I29" s="144"/>
      <c r="J29" s="144"/>
      <c r="K29" s="144"/>
      <c r="L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hidden="1" s="2" customFormat="1" ht="25.44" customHeight="1">
      <c r="A30" s="33"/>
      <c r="B30" s="39"/>
      <c r="C30" s="33"/>
      <c r="D30" s="145" t="s">
        <v>40</v>
      </c>
      <c r="E30" s="33"/>
      <c r="F30" s="33"/>
      <c r="G30" s="33"/>
      <c r="H30" s="33"/>
      <c r="I30" s="33"/>
      <c r="J30" s="146">
        <f>ROUND(J122, 2)</f>
        <v>0</v>
      </c>
      <c r="K30" s="33"/>
      <c r="L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hidden="1" s="2" customFormat="1" ht="6.96" customHeight="1">
      <c r="A31" s="33"/>
      <c r="B31" s="39"/>
      <c r="C31" s="33"/>
      <c r="D31" s="144"/>
      <c r="E31" s="144"/>
      <c r="F31" s="144"/>
      <c r="G31" s="144"/>
      <c r="H31" s="144"/>
      <c r="I31" s="144"/>
      <c r="J31" s="144"/>
      <c r="K31" s="144"/>
      <c r="L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hidden="1" s="2" customFormat="1" ht="14.4" customHeight="1">
      <c r="A32" s="33"/>
      <c r="B32" s="39"/>
      <c r="C32" s="33"/>
      <c r="D32" s="33"/>
      <c r="E32" s="33"/>
      <c r="F32" s="147" t="s">
        <v>42</v>
      </c>
      <c r="G32" s="33"/>
      <c r="H32" s="33"/>
      <c r="I32" s="147" t="s">
        <v>41</v>
      </c>
      <c r="J32" s="147" t="s">
        <v>43</v>
      </c>
      <c r="K32" s="33"/>
      <c r="L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hidden="1" s="2" customFormat="1" ht="14.4" customHeight="1">
      <c r="A33" s="33"/>
      <c r="B33" s="39"/>
      <c r="C33" s="33"/>
      <c r="D33" s="148" t="s">
        <v>44</v>
      </c>
      <c r="E33" s="135" t="s">
        <v>45</v>
      </c>
      <c r="F33" s="149">
        <f>ROUND((SUM(BE122:BE351)),  2)</f>
        <v>0</v>
      </c>
      <c r="G33" s="33"/>
      <c r="H33" s="33"/>
      <c r="I33" s="150">
        <v>0.20999999999999999</v>
      </c>
      <c r="J33" s="149">
        <f>ROUND(((SUM(BE122:BE351))*I33),  2)</f>
        <v>0</v>
      </c>
      <c r="K33" s="33"/>
      <c r="L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hidden="1" s="2" customFormat="1" ht="14.4" customHeight="1">
      <c r="A34" s="33"/>
      <c r="B34" s="39"/>
      <c r="C34" s="33"/>
      <c r="D34" s="33"/>
      <c r="E34" s="135" t="s">
        <v>46</v>
      </c>
      <c r="F34" s="149">
        <f>ROUND((SUM(BF122:BF351)),  2)</f>
        <v>0</v>
      </c>
      <c r="G34" s="33"/>
      <c r="H34" s="33"/>
      <c r="I34" s="150">
        <v>0.14999999999999999</v>
      </c>
      <c r="J34" s="149">
        <f>ROUND(((SUM(BF122:BF351))*I34),  2)</f>
        <v>0</v>
      </c>
      <c r="K34" s="33"/>
      <c r="L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5" t="s">
        <v>47</v>
      </c>
      <c r="F35" s="149">
        <f>ROUND((SUM(BG122:BG351)),  2)</f>
        <v>0</v>
      </c>
      <c r="G35" s="33"/>
      <c r="H35" s="33"/>
      <c r="I35" s="150">
        <v>0.20999999999999999</v>
      </c>
      <c r="J35" s="149">
        <f>0</f>
        <v>0</v>
      </c>
      <c r="K35" s="33"/>
      <c r="L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5" t="s">
        <v>48</v>
      </c>
      <c r="F36" s="149">
        <f>ROUND((SUM(BH122:BH351)),  2)</f>
        <v>0</v>
      </c>
      <c r="G36" s="33"/>
      <c r="H36" s="33"/>
      <c r="I36" s="150">
        <v>0.14999999999999999</v>
      </c>
      <c r="J36" s="149">
        <f>0</f>
        <v>0</v>
      </c>
      <c r="K36" s="33"/>
      <c r="L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5" t="s">
        <v>49</v>
      </c>
      <c r="F37" s="149">
        <f>ROUND((SUM(BI122:BI351)),  2)</f>
        <v>0</v>
      </c>
      <c r="G37" s="33"/>
      <c r="H37" s="33"/>
      <c r="I37" s="150">
        <v>0</v>
      </c>
      <c r="J37" s="149">
        <f>0</f>
        <v>0</v>
      </c>
      <c r="K37" s="33"/>
      <c r="L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25.44" customHeight="1">
      <c r="A39" s="33"/>
      <c r="B39" s="39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57"/>
      <c r="D50" s="158" t="s">
        <v>53</v>
      </c>
      <c r="E50" s="159"/>
      <c r="F50" s="159"/>
      <c r="G50" s="158" t="s">
        <v>54</v>
      </c>
      <c r="H50" s="159"/>
      <c r="I50" s="159"/>
      <c r="J50" s="159"/>
      <c r="K50" s="159"/>
      <c r="L50" s="57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3"/>
      <c r="B61" s="39"/>
      <c r="C61" s="33"/>
      <c r="D61" s="160" t="s">
        <v>55</v>
      </c>
      <c r="E61" s="161"/>
      <c r="F61" s="162" t="s">
        <v>56</v>
      </c>
      <c r="G61" s="160" t="s">
        <v>55</v>
      </c>
      <c r="H61" s="161"/>
      <c r="I61" s="161"/>
      <c r="J61" s="163" t="s">
        <v>56</v>
      </c>
      <c r="K61" s="161"/>
      <c r="L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3"/>
      <c r="B65" s="39"/>
      <c r="C65" s="33"/>
      <c r="D65" s="158" t="s">
        <v>57</v>
      </c>
      <c r="E65" s="164"/>
      <c r="F65" s="164"/>
      <c r="G65" s="158" t="s">
        <v>58</v>
      </c>
      <c r="H65" s="164"/>
      <c r="I65" s="164"/>
      <c r="J65" s="164"/>
      <c r="K65" s="164"/>
      <c r="L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3"/>
      <c r="B76" s="39"/>
      <c r="C76" s="33"/>
      <c r="D76" s="160" t="s">
        <v>55</v>
      </c>
      <c r="E76" s="161"/>
      <c r="F76" s="162" t="s">
        <v>56</v>
      </c>
      <c r="G76" s="160" t="s">
        <v>55</v>
      </c>
      <c r="H76" s="161"/>
      <c r="I76" s="161"/>
      <c r="J76" s="163" t="s">
        <v>56</v>
      </c>
      <c r="K76" s="161"/>
      <c r="L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hidden="1" s="2" customFormat="1" ht="14.4" customHeight="1">
      <c r="A77" s="33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hidden="1"/>
    <row r="79" hidden="1"/>
    <row r="80" hidden="1"/>
    <row r="81" hidden="1" s="2" customFormat="1" ht="6.96" customHeight="1">
      <c r="A81" s="33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hidden="1" s="2" customFormat="1" ht="24.96" customHeight="1">
      <c r="A82" s="33"/>
      <c r="B82" s="34"/>
      <c r="C82" s="23" t="s">
        <v>153</v>
      </c>
      <c r="D82" s="35"/>
      <c r="E82" s="35"/>
      <c r="F82" s="35"/>
      <c r="G82" s="35"/>
      <c r="H82" s="35"/>
      <c r="I82" s="35"/>
      <c r="J82" s="35"/>
      <c r="K82" s="35"/>
      <c r="L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hidden="1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hidden="1" s="2" customFormat="1" ht="12" customHeight="1">
      <c r="A84" s="33"/>
      <c r="B84" s="34"/>
      <c r="C84" s="29" t="s">
        <v>14</v>
      </c>
      <c r="D84" s="35"/>
      <c r="E84" s="35"/>
      <c r="F84" s="35"/>
      <c r="G84" s="35"/>
      <c r="H84" s="35"/>
      <c r="I84" s="35"/>
      <c r="J84" s="35"/>
      <c r="K84" s="35"/>
      <c r="L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hidden="1" s="2" customFormat="1" ht="16.5" customHeight="1">
      <c r="A85" s="33"/>
      <c r="B85" s="34"/>
      <c r="C85" s="35"/>
      <c r="D85" s="35"/>
      <c r="E85" s="169" t="str">
        <f>E7</f>
        <v>Rekonstrukce Stránčická - Hrdinů - Soupis prací</v>
      </c>
      <c r="F85" s="29"/>
      <c r="G85" s="29"/>
      <c r="H85" s="29"/>
      <c r="I85" s="35"/>
      <c r="J85" s="35"/>
      <c r="K85" s="35"/>
      <c r="L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hidden="1" s="2" customFormat="1" ht="12" customHeight="1">
      <c r="A86" s="33"/>
      <c r="B86" s="34"/>
      <c r="C86" s="29" t="s">
        <v>125</v>
      </c>
      <c r="D86" s="35"/>
      <c r="E86" s="35"/>
      <c r="F86" s="35"/>
      <c r="G86" s="35"/>
      <c r="H86" s="35"/>
      <c r="I86" s="35"/>
      <c r="J86" s="35"/>
      <c r="K86" s="35"/>
      <c r="L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hidden="1" s="2" customFormat="1" ht="16.5" customHeight="1">
      <c r="A87" s="33"/>
      <c r="B87" s="34"/>
      <c r="C87" s="35"/>
      <c r="D87" s="35"/>
      <c r="E87" s="70" t="str">
        <f>E9</f>
        <v xml:space="preserve">SO 100 - SO 100  Vozovky v katastru Všestar</v>
      </c>
      <c r="F87" s="35"/>
      <c r="G87" s="35"/>
      <c r="H87" s="35"/>
      <c r="I87" s="35"/>
      <c r="J87" s="35"/>
      <c r="K87" s="35"/>
      <c r="L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hidden="1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hidden="1" s="2" customFormat="1" ht="12" customHeight="1">
      <c r="A89" s="33"/>
      <c r="B89" s="34"/>
      <c r="C89" s="29" t="s">
        <v>20</v>
      </c>
      <c r="D89" s="35"/>
      <c r="E89" s="35"/>
      <c r="F89" s="26" t="str">
        <f>F12</f>
        <v>k.ú. Všestary, Stránčice</v>
      </c>
      <c r="G89" s="35"/>
      <c r="H89" s="35"/>
      <c r="I89" s="29" t="s">
        <v>22</v>
      </c>
      <c r="J89" s="73" t="str">
        <f>IF(J12="","",J12)</f>
        <v>11. 10. 2023</v>
      </c>
      <c r="K89" s="35"/>
      <c r="L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hidden="1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hidden="1" s="2" customFormat="1" ht="15.15" customHeight="1">
      <c r="A91" s="33"/>
      <c r="B91" s="34"/>
      <c r="C91" s="29" t="s">
        <v>28</v>
      </c>
      <c r="D91" s="35"/>
      <c r="E91" s="35"/>
      <c r="F91" s="26" t="str">
        <f>E15</f>
        <v>Obec Všestary</v>
      </c>
      <c r="G91" s="35"/>
      <c r="H91" s="35"/>
      <c r="I91" s="29" t="s">
        <v>34</v>
      </c>
      <c r="J91" s="31" t="str">
        <f>E21</f>
        <v>ing. Miroslav Dvořan</v>
      </c>
      <c r="K91" s="35"/>
      <c r="L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hidden="1" s="2" customFormat="1" ht="15.15" customHeight="1">
      <c r="A92" s="33"/>
      <c r="B92" s="34"/>
      <c r="C92" s="29" t="s">
        <v>32</v>
      </c>
      <c r="D92" s="35"/>
      <c r="E92" s="35"/>
      <c r="F92" s="26" t="str">
        <f>IF(E18="","",E18)</f>
        <v xml:space="preserve"> </v>
      </c>
      <c r="G92" s="35"/>
      <c r="H92" s="35"/>
      <c r="I92" s="29" t="s">
        <v>37</v>
      </c>
      <c r="J92" s="31" t="str">
        <f>E24</f>
        <v>Roman Valík</v>
      </c>
      <c r="K92" s="35"/>
      <c r="L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hidden="1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hidden="1" s="2" customFormat="1" ht="29.28" customHeight="1">
      <c r="A94" s="33"/>
      <c r="B94" s="34"/>
      <c r="C94" s="170" t="s">
        <v>154</v>
      </c>
      <c r="D94" s="171"/>
      <c r="E94" s="171"/>
      <c r="F94" s="171"/>
      <c r="G94" s="171"/>
      <c r="H94" s="171"/>
      <c r="I94" s="171"/>
      <c r="J94" s="172" t="s">
        <v>155</v>
      </c>
      <c r="K94" s="171"/>
      <c r="L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hidden="1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hidden="1" s="2" customFormat="1" ht="22.8" customHeight="1">
      <c r="A96" s="33"/>
      <c r="B96" s="34"/>
      <c r="C96" s="173" t="s">
        <v>156</v>
      </c>
      <c r="D96" s="35"/>
      <c r="E96" s="35"/>
      <c r="F96" s="35"/>
      <c r="G96" s="35"/>
      <c r="H96" s="35"/>
      <c r="I96" s="35"/>
      <c r="J96" s="104">
        <f>J122</f>
        <v>0</v>
      </c>
      <c r="K96" s="35"/>
      <c r="L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7" t="s">
        <v>157</v>
      </c>
    </row>
    <row r="97" hidden="1" s="9" customFormat="1" ht="24.96" customHeight="1">
      <c r="A97" s="9"/>
      <c r="B97" s="174"/>
      <c r="C97" s="175"/>
      <c r="D97" s="176" t="s">
        <v>158</v>
      </c>
      <c r="E97" s="177"/>
      <c r="F97" s="177"/>
      <c r="G97" s="177"/>
      <c r="H97" s="177"/>
      <c r="I97" s="177"/>
      <c r="J97" s="178">
        <f>J123</f>
        <v>0</v>
      </c>
      <c r="K97" s="175"/>
      <c r="L97" s="17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0"/>
      <c r="C98" s="181"/>
      <c r="D98" s="182" t="s">
        <v>159</v>
      </c>
      <c r="E98" s="183"/>
      <c r="F98" s="183"/>
      <c r="G98" s="183"/>
      <c r="H98" s="183"/>
      <c r="I98" s="183"/>
      <c r="J98" s="184">
        <f>J124</f>
        <v>0</v>
      </c>
      <c r="K98" s="181"/>
      <c r="L98" s="18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0"/>
      <c r="C99" s="181"/>
      <c r="D99" s="182" t="s">
        <v>160</v>
      </c>
      <c r="E99" s="183"/>
      <c r="F99" s="183"/>
      <c r="G99" s="183"/>
      <c r="H99" s="183"/>
      <c r="I99" s="183"/>
      <c r="J99" s="184">
        <f>J182</f>
        <v>0</v>
      </c>
      <c r="K99" s="181"/>
      <c r="L99" s="18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0"/>
      <c r="C100" s="181"/>
      <c r="D100" s="182" t="s">
        <v>161</v>
      </c>
      <c r="E100" s="183"/>
      <c r="F100" s="183"/>
      <c r="G100" s="183"/>
      <c r="H100" s="183"/>
      <c r="I100" s="183"/>
      <c r="J100" s="184">
        <f>J185</f>
        <v>0</v>
      </c>
      <c r="K100" s="181"/>
      <c r="L100" s="18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0"/>
      <c r="C101" s="181"/>
      <c r="D101" s="182" t="s">
        <v>162</v>
      </c>
      <c r="E101" s="183"/>
      <c r="F101" s="183"/>
      <c r="G101" s="183"/>
      <c r="H101" s="183"/>
      <c r="I101" s="183"/>
      <c r="J101" s="184">
        <f>J213</f>
        <v>0</v>
      </c>
      <c r="K101" s="181"/>
      <c r="L101" s="18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0"/>
      <c r="C102" s="181"/>
      <c r="D102" s="182" t="s">
        <v>163</v>
      </c>
      <c r="E102" s="183"/>
      <c r="F102" s="183"/>
      <c r="G102" s="183"/>
      <c r="H102" s="183"/>
      <c r="I102" s="183"/>
      <c r="J102" s="184">
        <f>J265</f>
        <v>0</v>
      </c>
      <c r="K102" s="181"/>
      <c r="L102" s="18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2" customFormat="1" ht="21.84" customHeight="1">
      <c r="A103" s="33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57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hidden="1" s="2" customFormat="1" ht="6.96" customHeight="1">
      <c r="A104" s="33"/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hidden="1"/>
    <row r="106" hidden="1"/>
    <row r="107" hidden="1"/>
    <row r="108" s="2" customFormat="1" ht="6.96" customHeight="1">
      <c r="A108" s="33"/>
      <c r="B108" s="62"/>
      <c r="C108" s="63"/>
      <c r="D108" s="63"/>
      <c r="E108" s="63"/>
      <c r="F108" s="63"/>
      <c r="G108" s="63"/>
      <c r="H108" s="63"/>
      <c r="I108" s="63"/>
      <c r="J108" s="63"/>
      <c r="K108" s="63"/>
      <c r="L108" s="57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24.96" customHeight="1">
      <c r="A109" s="33"/>
      <c r="B109" s="34"/>
      <c r="C109" s="23" t="s">
        <v>164</v>
      </c>
      <c r="D109" s="35"/>
      <c r="E109" s="35"/>
      <c r="F109" s="35"/>
      <c r="G109" s="35"/>
      <c r="H109" s="35"/>
      <c r="I109" s="35"/>
      <c r="J109" s="35"/>
      <c r="K109" s="35"/>
      <c r="L109" s="57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6.96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12" customHeight="1">
      <c r="A111" s="33"/>
      <c r="B111" s="34"/>
      <c r="C111" s="29" t="s">
        <v>14</v>
      </c>
      <c r="D111" s="35"/>
      <c r="E111" s="35"/>
      <c r="F111" s="35"/>
      <c r="G111" s="35"/>
      <c r="H111" s="35"/>
      <c r="I111" s="35"/>
      <c r="J111" s="35"/>
      <c r="K111" s="35"/>
      <c r="L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16.5" customHeight="1">
      <c r="A112" s="33"/>
      <c r="B112" s="34"/>
      <c r="C112" s="35"/>
      <c r="D112" s="35"/>
      <c r="E112" s="169" t="str">
        <f>E7</f>
        <v>Rekonstrukce Stránčická - Hrdinů - Soupis prací</v>
      </c>
      <c r="F112" s="29"/>
      <c r="G112" s="29"/>
      <c r="H112" s="29"/>
      <c r="I112" s="35"/>
      <c r="J112" s="35"/>
      <c r="K112" s="35"/>
      <c r="L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9" t="s">
        <v>125</v>
      </c>
      <c r="D113" s="35"/>
      <c r="E113" s="35"/>
      <c r="F113" s="35"/>
      <c r="G113" s="35"/>
      <c r="H113" s="35"/>
      <c r="I113" s="35"/>
      <c r="J113" s="35"/>
      <c r="K113" s="35"/>
      <c r="L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70" t="str">
        <f>E9</f>
        <v xml:space="preserve">SO 100 - SO 100  Vozovky v katastru Všestar</v>
      </c>
      <c r="F114" s="35"/>
      <c r="G114" s="35"/>
      <c r="H114" s="35"/>
      <c r="I114" s="35"/>
      <c r="J114" s="35"/>
      <c r="K114" s="35"/>
      <c r="L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6.96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2" customHeight="1">
      <c r="A116" s="33"/>
      <c r="B116" s="34"/>
      <c r="C116" s="29" t="s">
        <v>20</v>
      </c>
      <c r="D116" s="35"/>
      <c r="E116" s="35"/>
      <c r="F116" s="26" t="str">
        <f>F12</f>
        <v>k.ú. Všestary, Stránčice</v>
      </c>
      <c r="G116" s="35"/>
      <c r="H116" s="35"/>
      <c r="I116" s="29" t="s">
        <v>22</v>
      </c>
      <c r="J116" s="73" t="str">
        <f>IF(J12="","",J12)</f>
        <v>11. 10. 2023</v>
      </c>
      <c r="K116" s="35"/>
      <c r="L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5.15" customHeight="1">
      <c r="A118" s="33"/>
      <c r="B118" s="34"/>
      <c r="C118" s="29" t="s">
        <v>28</v>
      </c>
      <c r="D118" s="35"/>
      <c r="E118" s="35"/>
      <c r="F118" s="26" t="str">
        <f>E15</f>
        <v>Obec Všestary</v>
      </c>
      <c r="G118" s="35"/>
      <c r="H118" s="35"/>
      <c r="I118" s="29" t="s">
        <v>34</v>
      </c>
      <c r="J118" s="31" t="str">
        <f>E21</f>
        <v>ing. Miroslav Dvořan</v>
      </c>
      <c r="K118" s="35"/>
      <c r="L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15.15" customHeight="1">
      <c r="A119" s="33"/>
      <c r="B119" s="34"/>
      <c r="C119" s="29" t="s">
        <v>32</v>
      </c>
      <c r="D119" s="35"/>
      <c r="E119" s="35"/>
      <c r="F119" s="26" t="str">
        <f>IF(E18="","",E18)</f>
        <v xml:space="preserve"> </v>
      </c>
      <c r="G119" s="35"/>
      <c r="H119" s="35"/>
      <c r="I119" s="29" t="s">
        <v>37</v>
      </c>
      <c r="J119" s="31" t="str">
        <f>E24</f>
        <v>Roman Valík</v>
      </c>
      <c r="K119" s="35"/>
      <c r="L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0.32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11" customFormat="1" ht="29.28" customHeight="1">
      <c r="A121" s="186"/>
      <c r="B121" s="187"/>
      <c r="C121" s="188" t="s">
        <v>165</v>
      </c>
      <c r="D121" s="189" t="s">
        <v>65</v>
      </c>
      <c r="E121" s="189" t="s">
        <v>61</v>
      </c>
      <c r="F121" s="189" t="s">
        <v>62</v>
      </c>
      <c r="G121" s="189" t="s">
        <v>166</v>
      </c>
      <c r="H121" s="189" t="s">
        <v>167</v>
      </c>
      <c r="I121" s="189" t="s">
        <v>168</v>
      </c>
      <c r="J121" s="189" t="s">
        <v>155</v>
      </c>
      <c r="K121" s="190" t="s">
        <v>169</v>
      </c>
      <c r="L121" s="191"/>
      <c r="M121" s="94" t="s">
        <v>1</v>
      </c>
      <c r="N121" s="95" t="s">
        <v>44</v>
      </c>
      <c r="O121" s="95" t="s">
        <v>170</v>
      </c>
      <c r="P121" s="95" t="s">
        <v>171</v>
      </c>
      <c r="Q121" s="95" t="s">
        <v>172</v>
      </c>
      <c r="R121" s="95" t="s">
        <v>173</v>
      </c>
      <c r="S121" s="95" t="s">
        <v>174</v>
      </c>
      <c r="T121" s="96" t="s">
        <v>175</v>
      </c>
      <c r="U121" s="186"/>
      <c r="V121" s="186"/>
      <c r="W121" s="186"/>
      <c r="X121" s="186"/>
      <c r="Y121" s="186"/>
      <c r="Z121" s="186"/>
      <c r="AA121" s="186"/>
      <c r="AB121" s="186"/>
      <c r="AC121" s="186"/>
      <c r="AD121" s="186"/>
      <c r="AE121" s="186"/>
    </row>
    <row r="122" s="2" customFormat="1" ht="22.8" customHeight="1">
      <c r="A122" s="33"/>
      <c r="B122" s="34"/>
      <c r="C122" s="101" t="s">
        <v>176</v>
      </c>
      <c r="D122" s="35"/>
      <c r="E122" s="35"/>
      <c r="F122" s="35"/>
      <c r="G122" s="35"/>
      <c r="H122" s="35"/>
      <c r="I122" s="35"/>
      <c r="J122" s="192">
        <f>BK122</f>
        <v>0</v>
      </c>
      <c r="K122" s="35"/>
      <c r="L122" s="39"/>
      <c r="M122" s="97"/>
      <c r="N122" s="193"/>
      <c r="O122" s="98"/>
      <c r="P122" s="194">
        <f>P123</f>
        <v>2170.4558980000002</v>
      </c>
      <c r="Q122" s="98"/>
      <c r="R122" s="194">
        <f>R123</f>
        <v>452.08132439999997</v>
      </c>
      <c r="S122" s="98"/>
      <c r="T122" s="195">
        <f>T123</f>
        <v>1222.7736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7" t="s">
        <v>79</v>
      </c>
      <c r="AU122" s="17" t="s">
        <v>157</v>
      </c>
      <c r="BK122" s="196">
        <f>BK123</f>
        <v>0</v>
      </c>
    </row>
    <row r="123" s="12" customFormat="1" ht="25.92" customHeight="1">
      <c r="A123" s="12"/>
      <c r="B123" s="197"/>
      <c r="C123" s="198"/>
      <c r="D123" s="199" t="s">
        <v>79</v>
      </c>
      <c r="E123" s="200" t="s">
        <v>177</v>
      </c>
      <c r="F123" s="200" t="s">
        <v>178</v>
      </c>
      <c r="G123" s="198"/>
      <c r="H123" s="198"/>
      <c r="I123" s="198"/>
      <c r="J123" s="201">
        <f>BK123</f>
        <v>0</v>
      </c>
      <c r="K123" s="198"/>
      <c r="L123" s="202"/>
      <c r="M123" s="203"/>
      <c r="N123" s="204"/>
      <c r="O123" s="204"/>
      <c r="P123" s="205">
        <f>P124+P182+P185+P213+P265</f>
        <v>2170.4558980000002</v>
      </c>
      <c r="Q123" s="204"/>
      <c r="R123" s="205">
        <f>R124+R182+R185+R213+R265</f>
        <v>452.08132439999997</v>
      </c>
      <c r="S123" s="204"/>
      <c r="T123" s="206">
        <f>T124+T182+T185+T213+T265</f>
        <v>1222.7736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7" t="s">
        <v>88</v>
      </c>
      <c r="AT123" s="208" t="s">
        <v>79</v>
      </c>
      <c r="AU123" s="208" t="s">
        <v>80</v>
      </c>
      <c r="AY123" s="207" t="s">
        <v>179</v>
      </c>
      <c r="BK123" s="209">
        <f>BK124+BK182+BK185+BK213+BK265</f>
        <v>0</v>
      </c>
    </row>
    <row r="124" s="12" customFormat="1" ht="22.8" customHeight="1">
      <c r="A124" s="12"/>
      <c r="B124" s="197"/>
      <c r="C124" s="198"/>
      <c r="D124" s="199" t="s">
        <v>79</v>
      </c>
      <c r="E124" s="210" t="s">
        <v>88</v>
      </c>
      <c r="F124" s="210" t="s">
        <v>180</v>
      </c>
      <c r="G124" s="198"/>
      <c r="H124" s="198"/>
      <c r="I124" s="198"/>
      <c r="J124" s="211">
        <f>BK124</f>
        <v>0</v>
      </c>
      <c r="K124" s="198"/>
      <c r="L124" s="202"/>
      <c r="M124" s="203"/>
      <c r="N124" s="204"/>
      <c r="O124" s="204"/>
      <c r="P124" s="205">
        <f>SUM(P125:P181)</f>
        <v>556.81564800000012</v>
      </c>
      <c r="Q124" s="204"/>
      <c r="R124" s="205">
        <f>SUM(R125:R181)</f>
        <v>40.094368000000003</v>
      </c>
      <c r="S124" s="204"/>
      <c r="T124" s="206">
        <f>SUM(T125:T181)</f>
        <v>1076.4580000000001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7" t="s">
        <v>88</v>
      </c>
      <c r="AT124" s="208" t="s">
        <v>79</v>
      </c>
      <c r="AU124" s="208" t="s">
        <v>88</v>
      </c>
      <c r="AY124" s="207" t="s">
        <v>179</v>
      </c>
      <c r="BK124" s="209">
        <f>SUM(BK125:BK181)</f>
        <v>0</v>
      </c>
    </row>
    <row r="125" s="2" customFormat="1" ht="24.15" customHeight="1">
      <c r="A125" s="33"/>
      <c r="B125" s="34"/>
      <c r="C125" s="212" t="s">
        <v>88</v>
      </c>
      <c r="D125" s="212" t="s">
        <v>181</v>
      </c>
      <c r="E125" s="213" t="s">
        <v>182</v>
      </c>
      <c r="F125" s="214" t="s">
        <v>183</v>
      </c>
      <c r="G125" s="215" t="s">
        <v>184</v>
      </c>
      <c r="H125" s="216">
        <v>83.900000000000006</v>
      </c>
      <c r="I125" s="217">
        <v>0</v>
      </c>
      <c r="J125" s="217">
        <f>ROUND(I125*H125,2)</f>
        <v>0</v>
      </c>
      <c r="K125" s="214" t="s">
        <v>185</v>
      </c>
      <c r="L125" s="39"/>
      <c r="M125" s="218" t="s">
        <v>1</v>
      </c>
      <c r="N125" s="219" t="s">
        <v>45</v>
      </c>
      <c r="O125" s="220">
        <v>0.41199999999999998</v>
      </c>
      <c r="P125" s="220">
        <f>O125*H125</f>
        <v>34.566800000000001</v>
      </c>
      <c r="Q125" s="220">
        <v>0</v>
      </c>
      <c r="R125" s="220">
        <f>Q125*H125</f>
        <v>0</v>
      </c>
      <c r="S125" s="220">
        <v>0.22</v>
      </c>
      <c r="T125" s="221">
        <f>S125*H125</f>
        <v>18.458000000000002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22" t="s">
        <v>186</v>
      </c>
      <c r="AT125" s="222" t="s">
        <v>181</v>
      </c>
      <c r="AU125" s="222" t="s">
        <v>90</v>
      </c>
      <c r="AY125" s="17" t="s">
        <v>179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7" t="s">
        <v>88</v>
      </c>
      <c r="BK125" s="223">
        <f>ROUND(I125*H125,2)</f>
        <v>0</v>
      </c>
      <c r="BL125" s="17" t="s">
        <v>186</v>
      </c>
      <c r="BM125" s="222" t="s">
        <v>187</v>
      </c>
    </row>
    <row r="126" s="13" customFormat="1">
      <c r="A126" s="13"/>
      <c r="B126" s="224"/>
      <c r="C126" s="225"/>
      <c r="D126" s="226" t="s">
        <v>188</v>
      </c>
      <c r="E126" s="227" t="s">
        <v>1</v>
      </c>
      <c r="F126" s="228" t="s">
        <v>189</v>
      </c>
      <c r="G126" s="225"/>
      <c r="H126" s="227" t="s">
        <v>1</v>
      </c>
      <c r="I126" s="225"/>
      <c r="J126" s="225"/>
      <c r="K126" s="225"/>
      <c r="L126" s="229"/>
      <c r="M126" s="230"/>
      <c r="N126" s="231"/>
      <c r="O126" s="231"/>
      <c r="P126" s="231"/>
      <c r="Q126" s="231"/>
      <c r="R126" s="231"/>
      <c r="S126" s="231"/>
      <c r="T126" s="23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3" t="s">
        <v>188</v>
      </c>
      <c r="AU126" s="233" t="s">
        <v>90</v>
      </c>
      <c r="AV126" s="13" t="s">
        <v>88</v>
      </c>
      <c r="AW126" s="13" t="s">
        <v>36</v>
      </c>
      <c r="AX126" s="13" t="s">
        <v>80</v>
      </c>
      <c r="AY126" s="233" t="s">
        <v>179</v>
      </c>
    </row>
    <row r="127" s="14" customFormat="1">
      <c r="A127" s="14"/>
      <c r="B127" s="234"/>
      <c r="C127" s="235"/>
      <c r="D127" s="226" t="s">
        <v>188</v>
      </c>
      <c r="E127" s="236" t="s">
        <v>1</v>
      </c>
      <c r="F127" s="237" t="s">
        <v>190</v>
      </c>
      <c r="G127" s="235"/>
      <c r="H127" s="238">
        <v>83.900000000000006</v>
      </c>
      <c r="I127" s="235"/>
      <c r="J127" s="235"/>
      <c r="K127" s="235"/>
      <c r="L127" s="239"/>
      <c r="M127" s="240"/>
      <c r="N127" s="241"/>
      <c r="O127" s="241"/>
      <c r="P127" s="241"/>
      <c r="Q127" s="241"/>
      <c r="R127" s="241"/>
      <c r="S127" s="241"/>
      <c r="T127" s="24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3" t="s">
        <v>188</v>
      </c>
      <c r="AU127" s="243" t="s">
        <v>90</v>
      </c>
      <c r="AV127" s="14" t="s">
        <v>90</v>
      </c>
      <c r="AW127" s="14" t="s">
        <v>36</v>
      </c>
      <c r="AX127" s="14" t="s">
        <v>88</v>
      </c>
      <c r="AY127" s="243" t="s">
        <v>179</v>
      </c>
    </row>
    <row r="128" s="2" customFormat="1" ht="33" customHeight="1">
      <c r="A128" s="33"/>
      <c r="B128" s="34"/>
      <c r="C128" s="212" t="s">
        <v>90</v>
      </c>
      <c r="D128" s="212" t="s">
        <v>181</v>
      </c>
      <c r="E128" s="213" t="s">
        <v>191</v>
      </c>
      <c r="F128" s="214" t="s">
        <v>192</v>
      </c>
      <c r="G128" s="215" t="s">
        <v>184</v>
      </c>
      <c r="H128" s="216">
        <v>4600</v>
      </c>
      <c r="I128" s="217">
        <v>0</v>
      </c>
      <c r="J128" s="217">
        <f>ROUND(I128*H128,2)</f>
        <v>0</v>
      </c>
      <c r="K128" s="214" t="s">
        <v>185</v>
      </c>
      <c r="L128" s="39"/>
      <c r="M128" s="218" t="s">
        <v>1</v>
      </c>
      <c r="N128" s="219" t="s">
        <v>45</v>
      </c>
      <c r="O128" s="220">
        <v>0.014</v>
      </c>
      <c r="P128" s="220">
        <f>O128*H128</f>
        <v>64.400000000000006</v>
      </c>
      <c r="Q128" s="220">
        <v>0.00016000000000000001</v>
      </c>
      <c r="R128" s="220">
        <f>Q128*H128</f>
        <v>0.7360000000000001</v>
      </c>
      <c r="S128" s="220">
        <v>0.23000000000000001</v>
      </c>
      <c r="T128" s="221">
        <f>S128*H128</f>
        <v>1058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22" t="s">
        <v>186</v>
      </c>
      <c r="AT128" s="222" t="s">
        <v>181</v>
      </c>
      <c r="AU128" s="222" t="s">
        <v>90</v>
      </c>
      <c r="AY128" s="17" t="s">
        <v>179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7" t="s">
        <v>88</v>
      </c>
      <c r="BK128" s="223">
        <f>ROUND(I128*H128,2)</f>
        <v>0</v>
      </c>
      <c r="BL128" s="17" t="s">
        <v>186</v>
      </c>
      <c r="BM128" s="222" t="s">
        <v>193</v>
      </c>
    </row>
    <row r="129" s="13" customFormat="1">
      <c r="A129" s="13"/>
      <c r="B129" s="224"/>
      <c r="C129" s="225"/>
      <c r="D129" s="226" t="s">
        <v>188</v>
      </c>
      <c r="E129" s="227" t="s">
        <v>1</v>
      </c>
      <c r="F129" s="228" t="s">
        <v>189</v>
      </c>
      <c r="G129" s="225"/>
      <c r="H129" s="227" t="s">
        <v>1</v>
      </c>
      <c r="I129" s="225"/>
      <c r="J129" s="225"/>
      <c r="K129" s="225"/>
      <c r="L129" s="229"/>
      <c r="M129" s="230"/>
      <c r="N129" s="231"/>
      <c r="O129" s="231"/>
      <c r="P129" s="231"/>
      <c r="Q129" s="231"/>
      <c r="R129" s="231"/>
      <c r="S129" s="231"/>
      <c r="T129" s="23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3" t="s">
        <v>188</v>
      </c>
      <c r="AU129" s="233" t="s">
        <v>90</v>
      </c>
      <c r="AV129" s="13" t="s">
        <v>88</v>
      </c>
      <c r="AW129" s="13" t="s">
        <v>36</v>
      </c>
      <c r="AX129" s="13" t="s">
        <v>80</v>
      </c>
      <c r="AY129" s="233" t="s">
        <v>179</v>
      </c>
    </row>
    <row r="130" s="14" customFormat="1">
      <c r="A130" s="14"/>
      <c r="B130" s="234"/>
      <c r="C130" s="235"/>
      <c r="D130" s="226" t="s">
        <v>188</v>
      </c>
      <c r="E130" s="236" t="s">
        <v>1</v>
      </c>
      <c r="F130" s="237" t="s">
        <v>194</v>
      </c>
      <c r="G130" s="235"/>
      <c r="H130" s="238">
        <v>4600</v>
      </c>
      <c r="I130" s="235"/>
      <c r="J130" s="235"/>
      <c r="K130" s="235"/>
      <c r="L130" s="239"/>
      <c r="M130" s="240"/>
      <c r="N130" s="241"/>
      <c r="O130" s="241"/>
      <c r="P130" s="241"/>
      <c r="Q130" s="241"/>
      <c r="R130" s="241"/>
      <c r="S130" s="241"/>
      <c r="T130" s="24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3" t="s">
        <v>188</v>
      </c>
      <c r="AU130" s="243" t="s">
        <v>90</v>
      </c>
      <c r="AV130" s="14" t="s">
        <v>90</v>
      </c>
      <c r="AW130" s="14" t="s">
        <v>36</v>
      </c>
      <c r="AX130" s="14" t="s">
        <v>88</v>
      </c>
      <c r="AY130" s="243" t="s">
        <v>179</v>
      </c>
    </row>
    <row r="131" s="2" customFormat="1" ht="16.5" customHeight="1">
      <c r="A131" s="33"/>
      <c r="B131" s="34"/>
      <c r="C131" s="212" t="s">
        <v>195</v>
      </c>
      <c r="D131" s="212" t="s">
        <v>181</v>
      </c>
      <c r="E131" s="213" t="s">
        <v>196</v>
      </c>
      <c r="F131" s="214" t="s">
        <v>197</v>
      </c>
      <c r="G131" s="215" t="s">
        <v>198</v>
      </c>
      <c r="H131" s="216">
        <v>56.700000000000003</v>
      </c>
      <c r="I131" s="217">
        <v>0</v>
      </c>
      <c r="J131" s="217">
        <f>ROUND(I131*H131,2)</f>
        <v>0</v>
      </c>
      <c r="K131" s="214" t="s">
        <v>1</v>
      </c>
      <c r="L131" s="39"/>
      <c r="M131" s="218" t="s">
        <v>1</v>
      </c>
      <c r="N131" s="219" t="s">
        <v>45</v>
      </c>
      <c r="O131" s="220">
        <v>0.20999999999999999</v>
      </c>
      <c r="P131" s="220">
        <f>O131*H131</f>
        <v>11.907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22" t="s">
        <v>186</v>
      </c>
      <c r="AT131" s="222" t="s">
        <v>181</v>
      </c>
      <c r="AU131" s="222" t="s">
        <v>90</v>
      </c>
      <c r="AY131" s="17" t="s">
        <v>179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7" t="s">
        <v>88</v>
      </c>
      <c r="BK131" s="223">
        <f>ROUND(I131*H131,2)</f>
        <v>0</v>
      </c>
      <c r="BL131" s="17" t="s">
        <v>186</v>
      </c>
      <c r="BM131" s="222" t="s">
        <v>199</v>
      </c>
    </row>
    <row r="132" s="14" customFormat="1">
      <c r="A132" s="14"/>
      <c r="B132" s="234"/>
      <c r="C132" s="235"/>
      <c r="D132" s="226" t="s">
        <v>188</v>
      </c>
      <c r="E132" s="236" t="s">
        <v>1</v>
      </c>
      <c r="F132" s="237" t="s">
        <v>200</v>
      </c>
      <c r="G132" s="235"/>
      <c r="H132" s="238">
        <v>56.700000000000003</v>
      </c>
      <c r="I132" s="235"/>
      <c r="J132" s="235"/>
      <c r="K132" s="235"/>
      <c r="L132" s="239"/>
      <c r="M132" s="240"/>
      <c r="N132" s="241"/>
      <c r="O132" s="241"/>
      <c r="P132" s="241"/>
      <c r="Q132" s="241"/>
      <c r="R132" s="241"/>
      <c r="S132" s="241"/>
      <c r="T132" s="24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3" t="s">
        <v>188</v>
      </c>
      <c r="AU132" s="243" t="s">
        <v>90</v>
      </c>
      <c r="AV132" s="14" t="s">
        <v>90</v>
      </c>
      <c r="AW132" s="14" t="s">
        <v>36</v>
      </c>
      <c r="AX132" s="14" t="s">
        <v>88</v>
      </c>
      <c r="AY132" s="243" t="s">
        <v>179</v>
      </c>
    </row>
    <row r="133" s="2" customFormat="1" ht="16.5" customHeight="1">
      <c r="A133" s="33"/>
      <c r="B133" s="34"/>
      <c r="C133" s="212" t="s">
        <v>186</v>
      </c>
      <c r="D133" s="212" t="s">
        <v>181</v>
      </c>
      <c r="E133" s="213" t="s">
        <v>201</v>
      </c>
      <c r="F133" s="214" t="s">
        <v>202</v>
      </c>
      <c r="G133" s="215" t="s">
        <v>198</v>
      </c>
      <c r="H133" s="216">
        <v>29.199999999999999</v>
      </c>
      <c r="I133" s="217">
        <v>0</v>
      </c>
      <c r="J133" s="217">
        <f>ROUND(I133*H133,2)</f>
        <v>0</v>
      </c>
      <c r="K133" s="214" t="s">
        <v>1</v>
      </c>
      <c r="L133" s="39"/>
      <c r="M133" s="218" t="s">
        <v>1</v>
      </c>
      <c r="N133" s="219" t="s">
        <v>45</v>
      </c>
      <c r="O133" s="220">
        <v>0.20999999999999999</v>
      </c>
      <c r="P133" s="220">
        <f>O133*H133</f>
        <v>6.1319999999999997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22" t="s">
        <v>186</v>
      </c>
      <c r="AT133" s="222" t="s">
        <v>181</v>
      </c>
      <c r="AU133" s="222" t="s">
        <v>90</v>
      </c>
      <c r="AY133" s="17" t="s">
        <v>179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7" t="s">
        <v>88</v>
      </c>
      <c r="BK133" s="223">
        <f>ROUND(I133*H133,2)</f>
        <v>0</v>
      </c>
      <c r="BL133" s="17" t="s">
        <v>186</v>
      </c>
      <c r="BM133" s="222" t="s">
        <v>203</v>
      </c>
    </row>
    <row r="134" s="14" customFormat="1">
      <c r="A134" s="14"/>
      <c r="B134" s="234"/>
      <c r="C134" s="235"/>
      <c r="D134" s="226" t="s">
        <v>188</v>
      </c>
      <c r="E134" s="236" t="s">
        <v>1</v>
      </c>
      <c r="F134" s="237" t="s">
        <v>204</v>
      </c>
      <c r="G134" s="235"/>
      <c r="H134" s="238">
        <v>29.199999999999999</v>
      </c>
      <c r="I134" s="235"/>
      <c r="J134" s="235"/>
      <c r="K134" s="235"/>
      <c r="L134" s="239"/>
      <c r="M134" s="240"/>
      <c r="N134" s="241"/>
      <c r="O134" s="241"/>
      <c r="P134" s="241"/>
      <c r="Q134" s="241"/>
      <c r="R134" s="241"/>
      <c r="S134" s="241"/>
      <c r="T134" s="24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3" t="s">
        <v>188</v>
      </c>
      <c r="AU134" s="243" t="s">
        <v>90</v>
      </c>
      <c r="AV134" s="14" t="s">
        <v>90</v>
      </c>
      <c r="AW134" s="14" t="s">
        <v>36</v>
      </c>
      <c r="AX134" s="14" t="s">
        <v>88</v>
      </c>
      <c r="AY134" s="243" t="s">
        <v>179</v>
      </c>
    </row>
    <row r="135" s="2" customFormat="1" ht="37.8" customHeight="1">
      <c r="A135" s="33"/>
      <c r="B135" s="34"/>
      <c r="C135" s="212" t="s">
        <v>205</v>
      </c>
      <c r="D135" s="212" t="s">
        <v>181</v>
      </c>
      <c r="E135" s="213" t="s">
        <v>206</v>
      </c>
      <c r="F135" s="214" t="s">
        <v>207</v>
      </c>
      <c r="G135" s="215" t="s">
        <v>208</v>
      </c>
      <c r="H135" s="216">
        <v>44.5</v>
      </c>
      <c r="I135" s="217">
        <v>0</v>
      </c>
      <c r="J135" s="217">
        <f>ROUND(I135*H135,2)</f>
        <v>0</v>
      </c>
      <c r="K135" s="214" t="s">
        <v>185</v>
      </c>
      <c r="L135" s="39"/>
      <c r="M135" s="218" t="s">
        <v>1</v>
      </c>
      <c r="N135" s="219" t="s">
        <v>45</v>
      </c>
      <c r="O135" s="220">
        <v>0.32300000000000001</v>
      </c>
      <c r="P135" s="220">
        <f>O135*H135</f>
        <v>14.3735</v>
      </c>
      <c r="Q135" s="220">
        <v>0</v>
      </c>
      <c r="R135" s="220">
        <f>Q135*H135</f>
        <v>0</v>
      </c>
      <c r="S135" s="220">
        <v>0</v>
      </c>
      <c r="T135" s="221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22" t="s">
        <v>186</v>
      </c>
      <c r="AT135" s="222" t="s">
        <v>181</v>
      </c>
      <c r="AU135" s="222" t="s">
        <v>90</v>
      </c>
      <c r="AY135" s="17" t="s">
        <v>179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7" t="s">
        <v>88</v>
      </c>
      <c r="BK135" s="223">
        <f>ROUND(I135*H135,2)</f>
        <v>0</v>
      </c>
      <c r="BL135" s="17" t="s">
        <v>186</v>
      </c>
      <c r="BM135" s="222" t="s">
        <v>209</v>
      </c>
    </row>
    <row r="136" s="14" customFormat="1">
      <c r="A136" s="14"/>
      <c r="B136" s="234"/>
      <c r="C136" s="235"/>
      <c r="D136" s="226" t="s">
        <v>188</v>
      </c>
      <c r="E136" s="236" t="s">
        <v>147</v>
      </c>
      <c r="F136" s="237" t="s">
        <v>210</v>
      </c>
      <c r="G136" s="235"/>
      <c r="H136" s="238">
        <v>44.5</v>
      </c>
      <c r="I136" s="235"/>
      <c r="J136" s="235"/>
      <c r="K136" s="235"/>
      <c r="L136" s="239"/>
      <c r="M136" s="240"/>
      <c r="N136" s="241"/>
      <c r="O136" s="241"/>
      <c r="P136" s="241"/>
      <c r="Q136" s="241"/>
      <c r="R136" s="241"/>
      <c r="S136" s="241"/>
      <c r="T136" s="24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3" t="s">
        <v>188</v>
      </c>
      <c r="AU136" s="243" t="s">
        <v>90</v>
      </c>
      <c r="AV136" s="14" t="s">
        <v>90</v>
      </c>
      <c r="AW136" s="14" t="s">
        <v>36</v>
      </c>
      <c r="AX136" s="14" t="s">
        <v>88</v>
      </c>
      <c r="AY136" s="243" t="s">
        <v>179</v>
      </c>
    </row>
    <row r="137" s="2" customFormat="1" ht="33" customHeight="1">
      <c r="A137" s="33"/>
      <c r="B137" s="34"/>
      <c r="C137" s="212" t="s">
        <v>211</v>
      </c>
      <c r="D137" s="212" t="s">
        <v>181</v>
      </c>
      <c r="E137" s="213" t="s">
        <v>212</v>
      </c>
      <c r="F137" s="214" t="s">
        <v>213</v>
      </c>
      <c r="G137" s="215" t="s">
        <v>208</v>
      </c>
      <c r="H137" s="216">
        <v>67.688000000000002</v>
      </c>
      <c r="I137" s="217">
        <v>0</v>
      </c>
      <c r="J137" s="217">
        <f>ROUND(I137*H137,2)</f>
        <v>0</v>
      </c>
      <c r="K137" s="214" t="s">
        <v>185</v>
      </c>
      <c r="L137" s="39"/>
      <c r="M137" s="218" t="s">
        <v>1</v>
      </c>
      <c r="N137" s="219" t="s">
        <v>45</v>
      </c>
      <c r="O137" s="220">
        <v>0.83399999999999996</v>
      </c>
      <c r="P137" s="220">
        <f>O137*H137</f>
        <v>56.451791999999998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22" t="s">
        <v>186</v>
      </c>
      <c r="AT137" s="222" t="s">
        <v>181</v>
      </c>
      <c r="AU137" s="222" t="s">
        <v>90</v>
      </c>
      <c r="AY137" s="17" t="s">
        <v>179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7" t="s">
        <v>88</v>
      </c>
      <c r="BK137" s="223">
        <f>ROUND(I137*H137,2)</f>
        <v>0</v>
      </c>
      <c r="BL137" s="17" t="s">
        <v>186</v>
      </c>
      <c r="BM137" s="222" t="s">
        <v>214</v>
      </c>
    </row>
    <row r="138" s="14" customFormat="1">
      <c r="A138" s="14"/>
      <c r="B138" s="234"/>
      <c r="C138" s="235"/>
      <c r="D138" s="226" t="s">
        <v>188</v>
      </c>
      <c r="E138" s="236" t="s">
        <v>145</v>
      </c>
      <c r="F138" s="237" t="s">
        <v>215</v>
      </c>
      <c r="G138" s="235"/>
      <c r="H138" s="238">
        <v>67.688000000000002</v>
      </c>
      <c r="I138" s="235"/>
      <c r="J138" s="235"/>
      <c r="K138" s="235"/>
      <c r="L138" s="239"/>
      <c r="M138" s="240"/>
      <c r="N138" s="241"/>
      <c r="O138" s="241"/>
      <c r="P138" s="241"/>
      <c r="Q138" s="241"/>
      <c r="R138" s="241"/>
      <c r="S138" s="241"/>
      <c r="T138" s="24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3" t="s">
        <v>188</v>
      </c>
      <c r="AU138" s="243" t="s">
        <v>90</v>
      </c>
      <c r="AV138" s="14" t="s">
        <v>90</v>
      </c>
      <c r="AW138" s="14" t="s">
        <v>36</v>
      </c>
      <c r="AX138" s="14" t="s">
        <v>88</v>
      </c>
      <c r="AY138" s="243" t="s">
        <v>179</v>
      </c>
    </row>
    <row r="139" s="2" customFormat="1" ht="33" customHeight="1">
      <c r="A139" s="33"/>
      <c r="B139" s="34"/>
      <c r="C139" s="212" t="s">
        <v>216</v>
      </c>
      <c r="D139" s="212" t="s">
        <v>181</v>
      </c>
      <c r="E139" s="213" t="s">
        <v>217</v>
      </c>
      <c r="F139" s="214" t="s">
        <v>218</v>
      </c>
      <c r="G139" s="215" t="s">
        <v>208</v>
      </c>
      <c r="H139" s="216">
        <v>142.81</v>
      </c>
      <c r="I139" s="217">
        <v>0</v>
      </c>
      <c r="J139" s="217">
        <f>ROUND(I139*H139,2)</f>
        <v>0</v>
      </c>
      <c r="K139" s="214" t="s">
        <v>185</v>
      </c>
      <c r="L139" s="39"/>
      <c r="M139" s="218" t="s">
        <v>1</v>
      </c>
      <c r="N139" s="219" t="s">
        <v>45</v>
      </c>
      <c r="O139" s="220">
        <v>0.59699999999999998</v>
      </c>
      <c r="P139" s="220">
        <f>O139*H139</f>
        <v>85.257570000000001</v>
      </c>
      <c r="Q139" s="220">
        <v>0</v>
      </c>
      <c r="R139" s="220">
        <f>Q139*H139</f>
        <v>0</v>
      </c>
      <c r="S139" s="220">
        <v>0</v>
      </c>
      <c r="T139" s="221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22" t="s">
        <v>186</v>
      </c>
      <c r="AT139" s="222" t="s">
        <v>181</v>
      </c>
      <c r="AU139" s="222" t="s">
        <v>90</v>
      </c>
      <c r="AY139" s="17" t="s">
        <v>179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7" t="s">
        <v>88</v>
      </c>
      <c r="BK139" s="223">
        <f>ROUND(I139*H139,2)</f>
        <v>0</v>
      </c>
      <c r="BL139" s="17" t="s">
        <v>186</v>
      </c>
      <c r="BM139" s="222" t="s">
        <v>219</v>
      </c>
    </row>
    <row r="140" s="14" customFormat="1">
      <c r="A140" s="14"/>
      <c r="B140" s="234"/>
      <c r="C140" s="235"/>
      <c r="D140" s="226" t="s">
        <v>188</v>
      </c>
      <c r="E140" s="236" t="s">
        <v>141</v>
      </c>
      <c r="F140" s="237" t="s">
        <v>220</v>
      </c>
      <c r="G140" s="235"/>
      <c r="H140" s="238">
        <v>142.81</v>
      </c>
      <c r="I140" s="235"/>
      <c r="J140" s="235"/>
      <c r="K140" s="235"/>
      <c r="L140" s="239"/>
      <c r="M140" s="240"/>
      <c r="N140" s="241"/>
      <c r="O140" s="241"/>
      <c r="P140" s="241"/>
      <c r="Q140" s="241"/>
      <c r="R140" s="241"/>
      <c r="S140" s="241"/>
      <c r="T140" s="24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3" t="s">
        <v>188</v>
      </c>
      <c r="AU140" s="243" t="s">
        <v>90</v>
      </c>
      <c r="AV140" s="14" t="s">
        <v>90</v>
      </c>
      <c r="AW140" s="14" t="s">
        <v>36</v>
      </c>
      <c r="AX140" s="14" t="s">
        <v>88</v>
      </c>
      <c r="AY140" s="243" t="s">
        <v>179</v>
      </c>
    </row>
    <row r="141" s="2" customFormat="1" ht="33" customHeight="1">
      <c r="A141" s="33"/>
      <c r="B141" s="34"/>
      <c r="C141" s="212" t="s">
        <v>124</v>
      </c>
      <c r="D141" s="212" t="s">
        <v>181</v>
      </c>
      <c r="E141" s="213" t="s">
        <v>221</v>
      </c>
      <c r="F141" s="214" t="s">
        <v>222</v>
      </c>
      <c r="G141" s="215" t="s">
        <v>208</v>
      </c>
      <c r="H141" s="216">
        <v>28.102</v>
      </c>
      <c r="I141" s="217">
        <v>0</v>
      </c>
      <c r="J141" s="217">
        <f>ROUND(I141*H141,2)</f>
        <v>0</v>
      </c>
      <c r="K141" s="214" t="s">
        <v>223</v>
      </c>
      <c r="L141" s="39"/>
      <c r="M141" s="218" t="s">
        <v>1</v>
      </c>
      <c r="N141" s="219" t="s">
        <v>45</v>
      </c>
      <c r="O141" s="220">
        <v>0.86499999999999999</v>
      </c>
      <c r="P141" s="220">
        <f>O141*H141</f>
        <v>24.308230000000002</v>
      </c>
      <c r="Q141" s="220">
        <v>0</v>
      </c>
      <c r="R141" s="220">
        <f>Q141*H141</f>
        <v>0</v>
      </c>
      <c r="S141" s="220">
        <v>0</v>
      </c>
      <c r="T141" s="221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22" t="s">
        <v>186</v>
      </c>
      <c r="AT141" s="222" t="s">
        <v>181</v>
      </c>
      <c r="AU141" s="222" t="s">
        <v>90</v>
      </c>
      <c r="AY141" s="17" t="s">
        <v>179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7" t="s">
        <v>88</v>
      </c>
      <c r="BK141" s="223">
        <f>ROUND(I141*H141,2)</f>
        <v>0</v>
      </c>
      <c r="BL141" s="17" t="s">
        <v>186</v>
      </c>
      <c r="BM141" s="222" t="s">
        <v>224</v>
      </c>
    </row>
    <row r="142" s="13" customFormat="1">
      <c r="A142" s="13"/>
      <c r="B142" s="224"/>
      <c r="C142" s="225"/>
      <c r="D142" s="226" t="s">
        <v>188</v>
      </c>
      <c r="E142" s="227" t="s">
        <v>1</v>
      </c>
      <c r="F142" s="228" t="s">
        <v>225</v>
      </c>
      <c r="G142" s="225"/>
      <c r="H142" s="227" t="s">
        <v>1</v>
      </c>
      <c r="I142" s="225"/>
      <c r="J142" s="225"/>
      <c r="K142" s="225"/>
      <c r="L142" s="229"/>
      <c r="M142" s="230"/>
      <c r="N142" s="231"/>
      <c r="O142" s="231"/>
      <c r="P142" s="231"/>
      <c r="Q142" s="231"/>
      <c r="R142" s="231"/>
      <c r="S142" s="231"/>
      <c r="T142" s="23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3" t="s">
        <v>188</v>
      </c>
      <c r="AU142" s="233" t="s">
        <v>90</v>
      </c>
      <c r="AV142" s="13" t="s">
        <v>88</v>
      </c>
      <c r="AW142" s="13" t="s">
        <v>36</v>
      </c>
      <c r="AX142" s="13" t="s">
        <v>80</v>
      </c>
      <c r="AY142" s="233" t="s">
        <v>179</v>
      </c>
    </row>
    <row r="143" s="14" customFormat="1">
      <c r="A143" s="14"/>
      <c r="B143" s="234"/>
      <c r="C143" s="235"/>
      <c r="D143" s="226" t="s">
        <v>188</v>
      </c>
      <c r="E143" s="236" t="s">
        <v>143</v>
      </c>
      <c r="F143" s="237" t="s">
        <v>226</v>
      </c>
      <c r="G143" s="235"/>
      <c r="H143" s="238">
        <v>28.102</v>
      </c>
      <c r="I143" s="235"/>
      <c r="J143" s="235"/>
      <c r="K143" s="235"/>
      <c r="L143" s="239"/>
      <c r="M143" s="240"/>
      <c r="N143" s="241"/>
      <c r="O143" s="241"/>
      <c r="P143" s="241"/>
      <c r="Q143" s="241"/>
      <c r="R143" s="241"/>
      <c r="S143" s="241"/>
      <c r="T143" s="24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3" t="s">
        <v>188</v>
      </c>
      <c r="AU143" s="243" t="s">
        <v>90</v>
      </c>
      <c r="AV143" s="14" t="s">
        <v>90</v>
      </c>
      <c r="AW143" s="14" t="s">
        <v>36</v>
      </c>
      <c r="AX143" s="14" t="s">
        <v>88</v>
      </c>
      <c r="AY143" s="243" t="s">
        <v>179</v>
      </c>
    </row>
    <row r="144" s="2" customFormat="1" ht="24.15" customHeight="1">
      <c r="A144" s="33"/>
      <c r="B144" s="34"/>
      <c r="C144" s="212" t="s">
        <v>227</v>
      </c>
      <c r="D144" s="212" t="s">
        <v>181</v>
      </c>
      <c r="E144" s="213" t="s">
        <v>228</v>
      </c>
      <c r="F144" s="214" t="s">
        <v>229</v>
      </c>
      <c r="G144" s="215" t="s">
        <v>208</v>
      </c>
      <c r="H144" s="216">
        <v>1.26</v>
      </c>
      <c r="I144" s="217">
        <v>0</v>
      </c>
      <c r="J144" s="217">
        <f>ROUND(I144*H144,2)</f>
        <v>0</v>
      </c>
      <c r="K144" s="214" t="s">
        <v>185</v>
      </c>
      <c r="L144" s="39"/>
      <c r="M144" s="218" t="s">
        <v>1</v>
      </c>
      <c r="N144" s="219" t="s">
        <v>45</v>
      </c>
      <c r="O144" s="220">
        <v>1.9570000000000001</v>
      </c>
      <c r="P144" s="220">
        <f>O144*H144</f>
        <v>2.4658199999999999</v>
      </c>
      <c r="Q144" s="220">
        <v>0</v>
      </c>
      <c r="R144" s="220">
        <f>Q144*H144</f>
        <v>0</v>
      </c>
      <c r="S144" s="220">
        <v>0</v>
      </c>
      <c r="T144" s="221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22" t="s">
        <v>186</v>
      </c>
      <c r="AT144" s="222" t="s">
        <v>181</v>
      </c>
      <c r="AU144" s="222" t="s">
        <v>90</v>
      </c>
      <c r="AY144" s="17" t="s">
        <v>179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7" t="s">
        <v>88</v>
      </c>
      <c r="BK144" s="223">
        <f>ROUND(I144*H144,2)</f>
        <v>0</v>
      </c>
      <c r="BL144" s="17" t="s">
        <v>186</v>
      </c>
      <c r="BM144" s="222" t="s">
        <v>230</v>
      </c>
    </row>
    <row r="145" s="14" customFormat="1">
      <c r="A145" s="14"/>
      <c r="B145" s="234"/>
      <c r="C145" s="235"/>
      <c r="D145" s="226" t="s">
        <v>188</v>
      </c>
      <c r="E145" s="236" t="s">
        <v>119</v>
      </c>
      <c r="F145" s="237" t="s">
        <v>231</v>
      </c>
      <c r="G145" s="235"/>
      <c r="H145" s="238">
        <v>1.26</v>
      </c>
      <c r="I145" s="235"/>
      <c r="J145" s="235"/>
      <c r="K145" s="235"/>
      <c r="L145" s="239"/>
      <c r="M145" s="240"/>
      <c r="N145" s="241"/>
      <c r="O145" s="241"/>
      <c r="P145" s="241"/>
      <c r="Q145" s="241"/>
      <c r="R145" s="241"/>
      <c r="S145" s="241"/>
      <c r="T145" s="24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3" t="s">
        <v>188</v>
      </c>
      <c r="AU145" s="243" t="s">
        <v>90</v>
      </c>
      <c r="AV145" s="14" t="s">
        <v>90</v>
      </c>
      <c r="AW145" s="14" t="s">
        <v>36</v>
      </c>
      <c r="AX145" s="14" t="s">
        <v>88</v>
      </c>
      <c r="AY145" s="243" t="s">
        <v>179</v>
      </c>
    </row>
    <row r="146" s="2" customFormat="1" ht="24.15" customHeight="1">
      <c r="A146" s="33"/>
      <c r="B146" s="34"/>
      <c r="C146" s="212" t="s">
        <v>232</v>
      </c>
      <c r="D146" s="212" t="s">
        <v>181</v>
      </c>
      <c r="E146" s="213" t="s">
        <v>233</v>
      </c>
      <c r="F146" s="214" t="s">
        <v>234</v>
      </c>
      <c r="G146" s="215" t="s">
        <v>208</v>
      </c>
      <c r="H146" s="216">
        <v>0.52800000000000002</v>
      </c>
      <c r="I146" s="217">
        <v>0</v>
      </c>
      <c r="J146" s="217">
        <f>ROUND(I146*H146,2)</f>
        <v>0</v>
      </c>
      <c r="K146" s="214" t="s">
        <v>185</v>
      </c>
      <c r="L146" s="39"/>
      <c r="M146" s="218" t="s">
        <v>1</v>
      </c>
      <c r="N146" s="219" t="s">
        <v>45</v>
      </c>
      <c r="O146" s="220">
        <v>3.5579999999999998</v>
      </c>
      <c r="P146" s="220">
        <f>O146*H146</f>
        <v>1.8786240000000001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22" t="s">
        <v>186</v>
      </c>
      <c r="AT146" s="222" t="s">
        <v>181</v>
      </c>
      <c r="AU146" s="222" t="s">
        <v>90</v>
      </c>
      <c r="AY146" s="17" t="s">
        <v>179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7" t="s">
        <v>88</v>
      </c>
      <c r="BK146" s="223">
        <f>ROUND(I146*H146,2)</f>
        <v>0</v>
      </c>
      <c r="BL146" s="17" t="s">
        <v>186</v>
      </c>
      <c r="BM146" s="222" t="s">
        <v>235</v>
      </c>
    </row>
    <row r="147" s="14" customFormat="1">
      <c r="A147" s="14"/>
      <c r="B147" s="234"/>
      <c r="C147" s="235"/>
      <c r="D147" s="226" t="s">
        <v>188</v>
      </c>
      <c r="E147" s="236" t="s">
        <v>117</v>
      </c>
      <c r="F147" s="237" t="s">
        <v>236</v>
      </c>
      <c r="G147" s="235"/>
      <c r="H147" s="238">
        <v>0.52800000000000002</v>
      </c>
      <c r="I147" s="235"/>
      <c r="J147" s="235"/>
      <c r="K147" s="235"/>
      <c r="L147" s="239"/>
      <c r="M147" s="240"/>
      <c r="N147" s="241"/>
      <c r="O147" s="241"/>
      <c r="P147" s="241"/>
      <c r="Q147" s="241"/>
      <c r="R147" s="241"/>
      <c r="S147" s="241"/>
      <c r="T147" s="24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3" t="s">
        <v>188</v>
      </c>
      <c r="AU147" s="243" t="s">
        <v>90</v>
      </c>
      <c r="AV147" s="14" t="s">
        <v>90</v>
      </c>
      <c r="AW147" s="14" t="s">
        <v>36</v>
      </c>
      <c r="AX147" s="14" t="s">
        <v>88</v>
      </c>
      <c r="AY147" s="243" t="s">
        <v>179</v>
      </c>
    </row>
    <row r="148" s="2" customFormat="1" ht="24.15" customHeight="1">
      <c r="A148" s="33"/>
      <c r="B148" s="34"/>
      <c r="C148" s="212" t="s">
        <v>237</v>
      </c>
      <c r="D148" s="212" t="s">
        <v>181</v>
      </c>
      <c r="E148" s="213" t="s">
        <v>238</v>
      </c>
      <c r="F148" s="214" t="s">
        <v>239</v>
      </c>
      <c r="G148" s="215" t="s">
        <v>184</v>
      </c>
      <c r="H148" s="216">
        <v>52.079999999999998</v>
      </c>
      <c r="I148" s="217">
        <v>0</v>
      </c>
      <c r="J148" s="217">
        <f>ROUND(I148*H148,2)</f>
        <v>0</v>
      </c>
      <c r="K148" s="214" t="s">
        <v>223</v>
      </c>
      <c r="L148" s="39"/>
      <c r="M148" s="218" t="s">
        <v>1</v>
      </c>
      <c r="N148" s="219" t="s">
        <v>45</v>
      </c>
      <c r="O148" s="220">
        <v>0.47899999999999998</v>
      </c>
      <c r="P148" s="220">
        <f>O148*H148</f>
        <v>24.946319999999996</v>
      </c>
      <c r="Q148" s="220">
        <v>0.00084999999999999995</v>
      </c>
      <c r="R148" s="220">
        <f>Q148*H148</f>
        <v>0.044267999999999995</v>
      </c>
      <c r="S148" s="220">
        <v>0</v>
      </c>
      <c r="T148" s="221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22" t="s">
        <v>186</v>
      </c>
      <c r="AT148" s="222" t="s">
        <v>181</v>
      </c>
      <c r="AU148" s="222" t="s">
        <v>90</v>
      </c>
      <c r="AY148" s="17" t="s">
        <v>179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7" t="s">
        <v>88</v>
      </c>
      <c r="BK148" s="223">
        <f>ROUND(I148*H148,2)</f>
        <v>0</v>
      </c>
      <c r="BL148" s="17" t="s">
        <v>186</v>
      </c>
      <c r="BM148" s="222" t="s">
        <v>240</v>
      </c>
    </row>
    <row r="149" s="14" customFormat="1">
      <c r="A149" s="14"/>
      <c r="B149" s="234"/>
      <c r="C149" s="235"/>
      <c r="D149" s="226" t="s">
        <v>188</v>
      </c>
      <c r="E149" s="236" t="s">
        <v>139</v>
      </c>
      <c r="F149" s="237" t="s">
        <v>241</v>
      </c>
      <c r="G149" s="235"/>
      <c r="H149" s="238">
        <v>52.079999999999998</v>
      </c>
      <c r="I149" s="235"/>
      <c r="J149" s="235"/>
      <c r="K149" s="235"/>
      <c r="L149" s="239"/>
      <c r="M149" s="240"/>
      <c r="N149" s="241"/>
      <c r="O149" s="241"/>
      <c r="P149" s="241"/>
      <c r="Q149" s="241"/>
      <c r="R149" s="241"/>
      <c r="S149" s="241"/>
      <c r="T149" s="24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3" t="s">
        <v>188</v>
      </c>
      <c r="AU149" s="243" t="s">
        <v>90</v>
      </c>
      <c r="AV149" s="14" t="s">
        <v>90</v>
      </c>
      <c r="AW149" s="14" t="s">
        <v>36</v>
      </c>
      <c r="AX149" s="14" t="s">
        <v>88</v>
      </c>
      <c r="AY149" s="243" t="s">
        <v>179</v>
      </c>
    </row>
    <row r="150" s="2" customFormat="1" ht="24.15" customHeight="1">
      <c r="A150" s="33"/>
      <c r="B150" s="34"/>
      <c r="C150" s="212" t="s">
        <v>122</v>
      </c>
      <c r="D150" s="212" t="s">
        <v>181</v>
      </c>
      <c r="E150" s="213" t="s">
        <v>242</v>
      </c>
      <c r="F150" s="214" t="s">
        <v>243</v>
      </c>
      <c r="G150" s="215" t="s">
        <v>184</v>
      </c>
      <c r="H150" s="216">
        <v>52.079999999999998</v>
      </c>
      <c r="I150" s="217">
        <v>0</v>
      </c>
      <c r="J150" s="217">
        <f>ROUND(I150*H150,2)</f>
        <v>0</v>
      </c>
      <c r="K150" s="214" t="s">
        <v>223</v>
      </c>
      <c r="L150" s="39"/>
      <c r="M150" s="218" t="s">
        <v>1</v>
      </c>
      <c r="N150" s="219" t="s">
        <v>45</v>
      </c>
      <c r="O150" s="220">
        <v>0.32700000000000001</v>
      </c>
      <c r="P150" s="220">
        <f>O150*H150</f>
        <v>17.030159999999999</v>
      </c>
      <c r="Q150" s="220">
        <v>0</v>
      </c>
      <c r="R150" s="220">
        <f>Q150*H150</f>
        <v>0</v>
      </c>
      <c r="S150" s="220">
        <v>0</v>
      </c>
      <c r="T150" s="221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22" t="s">
        <v>186</v>
      </c>
      <c r="AT150" s="222" t="s">
        <v>181</v>
      </c>
      <c r="AU150" s="222" t="s">
        <v>90</v>
      </c>
      <c r="AY150" s="17" t="s">
        <v>179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7" t="s">
        <v>88</v>
      </c>
      <c r="BK150" s="223">
        <f>ROUND(I150*H150,2)</f>
        <v>0</v>
      </c>
      <c r="BL150" s="17" t="s">
        <v>186</v>
      </c>
      <c r="BM150" s="222" t="s">
        <v>244</v>
      </c>
    </row>
    <row r="151" s="14" customFormat="1">
      <c r="A151" s="14"/>
      <c r="B151" s="234"/>
      <c r="C151" s="235"/>
      <c r="D151" s="226" t="s">
        <v>188</v>
      </c>
      <c r="E151" s="236" t="s">
        <v>1</v>
      </c>
      <c r="F151" s="237" t="s">
        <v>139</v>
      </c>
      <c r="G151" s="235"/>
      <c r="H151" s="238">
        <v>52.079999999999998</v>
      </c>
      <c r="I151" s="235"/>
      <c r="J151" s="235"/>
      <c r="K151" s="235"/>
      <c r="L151" s="239"/>
      <c r="M151" s="240"/>
      <c r="N151" s="241"/>
      <c r="O151" s="241"/>
      <c r="P151" s="241"/>
      <c r="Q151" s="241"/>
      <c r="R151" s="241"/>
      <c r="S151" s="241"/>
      <c r="T151" s="24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3" t="s">
        <v>188</v>
      </c>
      <c r="AU151" s="243" t="s">
        <v>90</v>
      </c>
      <c r="AV151" s="14" t="s">
        <v>90</v>
      </c>
      <c r="AW151" s="14" t="s">
        <v>36</v>
      </c>
      <c r="AX151" s="14" t="s">
        <v>88</v>
      </c>
      <c r="AY151" s="243" t="s">
        <v>179</v>
      </c>
    </row>
    <row r="152" s="2" customFormat="1" ht="37.8" customHeight="1">
      <c r="A152" s="33"/>
      <c r="B152" s="34"/>
      <c r="C152" s="212" t="s">
        <v>245</v>
      </c>
      <c r="D152" s="212" t="s">
        <v>181</v>
      </c>
      <c r="E152" s="213" t="s">
        <v>246</v>
      </c>
      <c r="F152" s="214" t="s">
        <v>247</v>
      </c>
      <c r="G152" s="215" t="s">
        <v>208</v>
      </c>
      <c r="H152" s="216">
        <v>283.10000000000002</v>
      </c>
      <c r="I152" s="217">
        <v>0</v>
      </c>
      <c r="J152" s="217">
        <f>ROUND(I152*H152,2)</f>
        <v>0</v>
      </c>
      <c r="K152" s="214" t="s">
        <v>1</v>
      </c>
      <c r="L152" s="39"/>
      <c r="M152" s="218" t="s">
        <v>1</v>
      </c>
      <c r="N152" s="219" t="s">
        <v>45</v>
      </c>
      <c r="O152" s="220">
        <v>0.086999999999999994</v>
      </c>
      <c r="P152" s="220">
        <f>O152*H152</f>
        <v>24.6297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22" t="s">
        <v>186</v>
      </c>
      <c r="AT152" s="222" t="s">
        <v>181</v>
      </c>
      <c r="AU152" s="222" t="s">
        <v>90</v>
      </c>
      <c r="AY152" s="17" t="s">
        <v>179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7" t="s">
        <v>88</v>
      </c>
      <c r="BK152" s="223">
        <f>ROUND(I152*H152,2)</f>
        <v>0</v>
      </c>
      <c r="BL152" s="17" t="s">
        <v>186</v>
      </c>
      <c r="BM152" s="222" t="s">
        <v>248</v>
      </c>
    </row>
    <row r="153" s="13" customFormat="1">
      <c r="A153" s="13"/>
      <c r="B153" s="224"/>
      <c r="C153" s="225"/>
      <c r="D153" s="226" t="s">
        <v>188</v>
      </c>
      <c r="E153" s="227" t="s">
        <v>1</v>
      </c>
      <c r="F153" s="228" t="s">
        <v>249</v>
      </c>
      <c r="G153" s="225"/>
      <c r="H153" s="227" t="s">
        <v>1</v>
      </c>
      <c r="I153" s="225"/>
      <c r="J153" s="225"/>
      <c r="K153" s="225"/>
      <c r="L153" s="229"/>
      <c r="M153" s="230"/>
      <c r="N153" s="231"/>
      <c r="O153" s="231"/>
      <c r="P153" s="231"/>
      <c r="Q153" s="231"/>
      <c r="R153" s="231"/>
      <c r="S153" s="231"/>
      <c r="T153" s="23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3" t="s">
        <v>188</v>
      </c>
      <c r="AU153" s="233" t="s">
        <v>90</v>
      </c>
      <c r="AV153" s="13" t="s">
        <v>88</v>
      </c>
      <c r="AW153" s="13" t="s">
        <v>36</v>
      </c>
      <c r="AX153" s="13" t="s">
        <v>80</v>
      </c>
      <c r="AY153" s="233" t="s">
        <v>179</v>
      </c>
    </row>
    <row r="154" s="13" customFormat="1">
      <c r="A154" s="13"/>
      <c r="B154" s="224"/>
      <c r="C154" s="225"/>
      <c r="D154" s="226" t="s">
        <v>188</v>
      </c>
      <c r="E154" s="227" t="s">
        <v>1</v>
      </c>
      <c r="F154" s="228" t="s">
        <v>250</v>
      </c>
      <c r="G154" s="225"/>
      <c r="H154" s="227" t="s">
        <v>1</v>
      </c>
      <c r="I154" s="225"/>
      <c r="J154" s="225"/>
      <c r="K154" s="225"/>
      <c r="L154" s="229"/>
      <c r="M154" s="230"/>
      <c r="N154" s="231"/>
      <c r="O154" s="231"/>
      <c r="P154" s="231"/>
      <c r="Q154" s="231"/>
      <c r="R154" s="231"/>
      <c r="S154" s="231"/>
      <c r="T154" s="23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3" t="s">
        <v>188</v>
      </c>
      <c r="AU154" s="233" t="s">
        <v>90</v>
      </c>
      <c r="AV154" s="13" t="s">
        <v>88</v>
      </c>
      <c r="AW154" s="13" t="s">
        <v>36</v>
      </c>
      <c r="AX154" s="13" t="s">
        <v>80</v>
      </c>
      <c r="AY154" s="233" t="s">
        <v>179</v>
      </c>
    </row>
    <row r="155" s="14" customFormat="1">
      <c r="A155" s="14"/>
      <c r="B155" s="234"/>
      <c r="C155" s="235"/>
      <c r="D155" s="226" t="s">
        <v>188</v>
      </c>
      <c r="E155" s="236" t="s">
        <v>135</v>
      </c>
      <c r="F155" s="237" t="s">
        <v>251</v>
      </c>
      <c r="G155" s="235"/>
      <c r="H155" s="238">
        <v>283.10000000000002</v>
      </c>
      <c r="I155" s="235"/>
      <c r="J155" s="235"/>
      <c r="K155" s="235"/>
      <c r="L155" s="239"/>
      <c r="M155" s="240"/>
      <c r="N155" s="241"/>
      <c r="O155" s="241"/>
      <c r="P155" s="241"/>
      <c r="Q155" s="241"/>
      <c r="R155" s="241"/>
      <c r="S155" s="241"/>
      <c r="T155" s="24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3" t="s">
        <v>188</v>
      </c>
      <c r="AU155" s="243" t="s">
        <v>90</v>
      </c>
      <c r="AV155" s="14" t="s">
        <v>90</v>
      </c>
      <c r="AW155" s="14" t="s">
        <v>36</v>
      </c>
      <c r="AX155" s="14" t="s">
        <v>88</v>
      </c>
      <c r="AY155" s="243" t="s">
        <v>179</v>
      </c>
    </row>
    <row r="156" s="2" customFormat="1" ht="37.8" customHeight="1">
      <c r="A156" s="33"/>
      <c r="B156" s="34"/>
      <c r="C156" s="212" t="s">
        <v>252</v>
      </c>
      <c r="D156" s="212" t="s">
        <v>181</v>
      </c>
      <c r="E156" s="213" t="s">
        <v>253</v>
      </c>
      <c r="F156" s="214" t="s">
        <v>254</v>
      </c>
      <c r="G156" s="215" t="s">
        <v>208</v>
      </c>
      <c r="H156" s="216">
        <v>2831</v>
      </c>
      <c r="I156" s="217">
        <v>0</v>
      </c>
      <c r="J156" s="217">
        <f>ROUND(I156*H156,2)</f>
        <v>0</v>
      </c>
      <c r="K156" s="214" t="s">
        <v>1</v>
      </c>
      <c r="L156" s="39"/>
      <c r="M156" s="218" t="s">
        <v>1</v>
      </c>
      <c r="N156" s="219" t="s">
        <v>45</v>
      </c>
      <c r="O156" s="220">
        <v>0.0050000000000000001</v>
      </c>
      <c r="P156" s="220">
        <f>O156*H156</f>
        <v>14.155000000000001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22" t="s">
        <v>186</v>
      </c>
      <c r="AT156" s="222" t="s">
        <v>181</v>
      </c>
      <c r="AU156" s="222" t="s">
        <v>90</v>
      </c>
      <c r="AY156" s="17" t="s">
        <v>179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7" t="s">
        <v>88</v>
      </c>
      <c r="BK156" s="223">
        <f>ROUND(I156*H156,2)</f>
        <v>0</v>
      </c>
      <c r="BL156" s="17" t="s">
        <v>186</v>
      </c>
      <c r="BM156" s="222" t="s">
        <v>255</v>
      </c>
    </row>
    <row r="157" s="13" customFormat="1">
      <c r="A157" s="13"/>
      <c r="B157" s="224"/>
      <c r="C157" s="225"/>
      <c r="D157" s="226" t="s">
        <v>188</v>
      </c>
      <c r="E157" s="227" t="s">
        <v>1</v>
      </c>
      <c r="F157" s="228" t="s">
        <v>249</v>
      </c>
      <c r="G157" s="225"/>
      <c r="H157" s="227" t="s">
        <v>1</v>
      </c>
      <c r="I157" s="225"/>
      <c r="J157" s="225"/>
      <c r="K157" s="225"/>
      <c r="L157" s="229"/>
      <c r="M157" s="230"/>
      <c r="N157" s="231"/>
      <c r="O157" s="231"/>
      <c r="P157" s="231"/>
      <c r="Q157" s="231"/>
      <c r="R157" s="231"/>
      <c r="S157" s="231"/>
      <c r="T157" s="23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3" t="s">
        <v>188</v>
      </c>
      <c r="AU157" s="233" t="s">
        <v>90</v>
      </c>
      <c r="AV157" s="13" t="s">
        <v>88</v>
      </c>
      <c r="AW157" s="13" t="s">
        <v>36</v>
      </c>
      <c r="AX157" s="13" t="s">
        <v>80</v>
      </c>
      <c r="AY157" s="233" t="s">
        <v>179</v>
      </c>
    </row>
    <row r="158" s="13" customFormat="1">
      <c r="A158" s="13"/>
      <c r="B158" s="224"/>
      <c r="C158" s="225"/>
      <c r="D158" s="226" t="s">
        <v>188</v>
      </c>
      <c r="E158" s="227" t="s">
        <v>1</v>
      </c>
      <c r="F158" s="228" t="s">
        <v>250</v>
      </c>
      <c r="G158" s="225"/>
      <c r="H158" s="227" t="s">
        <v>1</v>
      </c>
      <c r="I158" s="225"/>
      <c r="J158" s="225"/>
      <c r="K158" s="225"/>
      <c r="L158" s="229"/>
      <c r="M158" s="230"/>
      <c r="N158" s="231"/>
      <c r="O158" s="231"/>
      <c r="P158" s="231"/>
      <c r="Q158" s="231"/>
      <c r="R158" s="231"/>
      <c r="S158" s="231"/>
      <c r="T158" s="23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3" t="s">
        <v>188</v>
      </c>
      <c r="AU158" s="233" t="s">
        <v>90</v>
      </c>
      <c r="AV158" s="13" t="s">
        <v>88</v>
      </c>
      <c r="AW158" s="13" t="s">
        <v>36</v>
      </c>
      <c r="AX158" s="13" t="s">
        <v>80</v>
      </c>
      <c r="AY158" s="233" t="s">
        <v>179</v>
      </c>
    </row>
    <row r="159" s="14" customFormat="1">
      <c r="A159" s="14"/>
      <c r="B159" s="234"/>
      <c r="C159" s="235"/>
      <c r="D159" s="226" t="s">
        <v>188</v>
      </c>
      <c r="E159" s="236" t="s">
        <v>1</v>
      </c>
      <c r="F159" s="237" t="s">
        <v>256</v>
      </c>
      <c r="G159" s="235"/>
      <c r="H159" s="238">
        <v>2831</v>
      </c>
      <c r="I159" s="235"/>
      <c r="J159" s="235"/>
      <c r="K159" s="235"/>
      <c r="L159" s="239"/>
      <c r="M159" s="240"/>
      <c r="N159" s="241"/>
      <c r="O159" s="241"/>
      <c r="P159" s="241"/>
      <c r="Q159" s="241"/>
      <c r="R159" s="241"/>
      <c r="S159" s="241"/>
      <c r="T159" s="24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3" t="s">
        <v>188</v>
      </c>
      <c r="AU159" s="243" t="s">
        <v>90</v>
      </c>
      <c r="AV159" s="14" t="s">
        <v>90</v>
      </c>
      <c r="AW159" s="14" t="s">
        <v>36</v>
      </c>
      <c r="AX159" s="14" t="s">
        <v>88</v>
      </c>
      <c r="AY159" s="243" t="s">
        <v>179</v>
      </c>
    </row>
    <row r="160" s="2" customFormat="1" ht="37.8" customHeight="1">
      <c r="A160" s="33"/>
      <c r="B160" s="34"/>
      <c r="C160" s="212" t="s">
        <v>8</v>
      </c>
      <c r="D160" s="212" t="s">
        <v>181</v>
      </c>
      <c r="E160" s="213" t="s">
        <v>257</v>
      </c>
      <c r="F160" s="214" t="s">
        <v>258</v>
      </c>
      <c r="G160" s="215" t="s">
        <v>208</v>
      </c>
      <c r="H160" s="216">
        <v>1.788</v>
      </c>
      <c r="I160" s="217">
        <v>0</v>
      </c>
      <c r="J160" s="217">
        <f>ROUND(I160*H160,2)</f>
        <v>0</v>
      </c>
      <c r="K160" s="214" t="s">
        <v>185</v>
      </c>
      <c r="L160" s="39"/>
      <c r="M160" s="218" t="s">
        <v>1</v>
      </c>
      <c r="N160" s="219" t="s">
        <v>45</v>
      </c>
      <c r="O160" s="220">
        <v>0.099000000000000005</v>
      </c>
      <c r="P160" s="220">
        <f>O160*H160</f>
        <v>0.177012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22" t="s">
        <v>186</v>
      </c>
      <c r="AT160" s="222" t="s">
        <v>181</v>
      </c>
      <c r="AU160" s="222" t="s">
        <v>90</v>
      </c>
      <c r="AY160" s="17" t="s">
        <v>179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7" t="s">
        <v>88</v>
      </c>
      <c r="BK160" s="223">
        <f>ROUND(I160*H160,2)</f>
        <v>0</v>
      </c>
      <c r="BL160" s="17" t="s">
        <v>186</v>
      </c>
      <c r="BM160" s="222" t="s">
        <v>259</v>
      </c>
    </row>
    <row r="161" s="13" customFormat="1">
      <c r="A161" s="13"/>
      <c r="B161" s="224"/>
      <c r="C161" s="225"/>
      <c r="D161" s="226" t="s">
        <v>188</v>
      </c>
      <c r="E161" s="227" t="s">
        <v>1</v>
      </c>
      <c r="F161" s="228" t="s">
        <v>249</v>
      </c>
      <c r="G161" s="225"/>
      <c r="H161" s="227" t="s">
        <v>1</v>
      </c>
      <c r="I161" s="225"/>
      <c r="J161" s="225"/>
      <c r="K161" s="225"/>
      <c r="L161" s="229"/>
      <c r="M161" s="230"/>
      <c r="N161" s="231"/>
      <c r="O161" s="231"/>
      <c r="P161" s="231"/>
      <c r="Q161" s="231"/>
      <c r="R161" s="231"/>
      <c r="S161" s="231"/>
      <c r="T161" s="23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3" t="s">
        <v>188</v>
      </c>
      <c r="AU161" s="233" t="s">
        <v>90</v>
      </c>
      <c r="AV161" s="13" t="s">
        <v>88</v>
      </c>
      <c r="AW161" s="13" t="s">
        <v>36</v>
      </c>
      <c r="AX161" s="13" t="s">
        <v>80</v>
      </c>
      <c r="AY161" s="233" t="s">
        <v>179</v>
      </c>
    </row>
    <row r="162" s="13" customFormat="1">
      <c r="A162" s="13"/>
      <c r="B162" s="224"/>
      <c r="C162" s="225"/>
      <c r="D162" s="226" t="s">
        <v>188</v>
      </c>
      <c r="E162" s="227" t="s">
        <v>1</v>
      </c>
      <c r="F162" s="228" t="s">
        <v>250</v>
      </c>
      <c r="G162" s="225"/>
      <c r="H162" s="227" t="s">
        <v>1</v>
      </c>
      <c r="I162" s="225"/>
      <c r="J162" s="225"/>
      <c r="K162" s="225"/>
      <c r="L162" s="229"/>
      <c r="M162" s="230"/>
      <c r="N162" s="231"/>
      <c r="O162" s="231"/>
      <c r="P162" s="231"/>
      <c r="Q162" s="231"/>
      <c r="R162" s="231"/>
      <c r="S162" s="231"/>
      <c r="T162" s="23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3" t="s">
        <v>188</v>
      </c>
      <c r="AU162" s="233" t="s">
        <v>90</v>
      </c>
      <c r="AV162" s="13" t="s">
        <v>88</v>
      </c>
      <c r="AW162" s="13" t="s">
        <v>36</v>
      </c>
      <c r="AX162" s="13" t="s">
        <v>80</v>
      </c>
      <c r="AY162" s="233" t="s">
        <v>179</v>
      </c>
    </row>
    <row r="163" s="14" customFormat="1">
      <c r="A163" s="14"/>
      <c r="B163" s="234"/>
      <c r="C163" s="235"/>
      <c r="D163" s="226" t="s">
        <v>188</v>
      </c>
      <c r="E163" s="236" t="s">
        <v>137</v>
      </c>
      <c r="F163" s="237" t="s">
        <v>260</v>
      </c>
      <c r="G163" s="235"/>
      <c r="H163" s="238">
        <v>1.788</v>
      </c>
      <c r="I163" s="235"/>
      <c r="J163" s="235"/>
      <c r="K163" s="235"/>
      <c r="L163" s="239"/>
      <c r="M163" s="240"/>
      <c r="N163" s="241"/>
      <c r="O163" s="241"/>
      <c r="P163" s="241"/>
      <c r="Q163" s="241"/>
      <c r="R163" s="241"/>
      <c r="S163" s="241"/>
      <c r="T163" s="24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3" t="s">
        <v>188</v>
      </c>
      <c r="AU163" s="243" t="s">
        <v>90</v>
      </c>
      <c r="AV163" s="14" t="s">
        <v>90</v>
      </c>
      <c r="AW163" s="14" t="s">
        <v>36</v>
      </c>
      <c r="AX163" s="14" t="s">
        <v>88</v>
      </c>
      <c r="AY163" s="243" t="s">
        <v>179</v>
      </c>
    </row>
    <row r="164" s="2" customFormat="1" ht="37.8" customHeight="1">
      <c r="A164" s="33"/>
      <c r="B164" s="34"/>
      <c r="C164" s="212" t="s">
        <v>261</v>
      </c>
      <c r="D164" s="212" t="s">
        <v>181</v>
      </c>
      <c r="E164" s="213" t="s">
        <v>262</v>
      </c>
      <c r="F164" s="214" t="s">
        <v>263</v>
      </c>
      <c r="G164" s="215" t="s">
        <v>208</v>
      </c>
      <c r="H164" s="216">
        <v>17.879999999999999</v>
      </c>
      <c r="I164" s="217">
        <v>0</v>
      </c>
      <c r="J164" s="217">
        <f>ROUND(I164*H164,2)</f>
        <v>0</v>
      </c>
      <c r="K164" s="214" t="s">
        <v>185</v>
      </c>
      <c r="L164" s="39"/>
      <c r="M164" s="218" t="s">
        <v>1</v>
      </c>
      <c r="N164" s="219" t="s">
        <v>45</v>
      </c>
      <c r="O164" s="220">
        <v>0.0060000000000000001</v>
      </c>
      <c r="P164" s="220">
        <f>O164*H164</f>
        <v>0.10728</v>
      </c>
      <c r="Q164" s="220">
        <v>0</v>
      </c>
      <c r="R164" s="220">
        <f>Q164*H164</f>
        <v>0</v>
      </c>
      <c r="S164" s="220">
        <v>0</v>
      </c>
      <c r="T164" s="221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22" t="s">
        <v>186</v>
      </c>
      <c r="AT164" s="222" t="s">
        <v>181</v>
      </c>
      <c r="AU164" s="222" t="s">
        <v>90</v>
      </c>
      <c r="AY164" s="17" t="s">
        <v>179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7" t="s">
        <v>88</v>
      </c>
      <c r="BK164" s="223">
        <f>ROUND(I164*H164,2)</f>
        <v>0</v>
      </c>
      <c r="BL164" s="17" t="s">
        <v>186</v>
      </c>
      <c r="BM164" s="222" t="s">
        <v>264</v>
      </c>
    </row>
    <row r="165" s="13" customFormat="1">
      <c r="A165" s="13"/>
      <c r="B165" s="224"/>
      <c r="C165" s="225"/>
      <c r="D165" s="226" t="s">
        <v>188</v>
      </c>
      <c r="E165" s="227" t="s">
        <v>1</v>
      </c>
      <c r="F165" s="228" t="s">
        <v>249</v>
      </c>
      <c r="G165" s="225"/>
      <c r="H165" s="227" t="s">
        <v>1</v>
      </c>
      <c r="I165" s="225"/>
      <c r="J165" s="225"/>
      <c r="K165" s="225"/>
      <c r="L165" s="229"/>
      <c r="M165" s="230"/>
      <c r="N165" s="231"/>
      <c r="O165" s="231"/>
      <c r="P165" s="231"/>
      <c r="Q165" s="231"/>
      <c r="R165" s="231"/>
      <c r="S165" s="231"/>
      <c r="T165" s="23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3" t="s">
        <v>188</v>
      </c>
      <c r="AU165" s="233" t="s">
        <v>90</v>
      </c>
      <c r="AV165" s="13" t="s">
        <v>88</v>
      </c>
      <c r="AW165" s="13" t="s">
        <v>36</v>
      </c>
      <c r="AX165" s="13" t="s">
        <v>80</v>
      </c>
      <c r="AY165" s="233" t="s">
        <v>179</v>
      </c>
    </row>
    <row r="166" s="13" customFormat="1">
      <c r="A166" s="13"/>
      <c r="B166" s="224"/>
      <c r="C166" s="225"/>
      <c r="D166" s="226" t="s">
        <v>188</v>
      </c>
      <c r="E166" s="227" t="s">
        <v>1</v>
      </c>
      <c r="F166" s="228" t="s">
        <v>250</v>
      </c>
      <c r="G166" s="225"/>
      <c r="H166" s="227" t="s">
        <v>1</v>
      </c>
      <c r="I166" s="225"/>
      <c r="J166" s="225"/>
      <c r="K166" s="225"/>
      <c r="L166" s="229"/>
      <c r="M166" s="230"/>
      <c r="N166" s="231"/>
      <c r="O166" s="231"/>
      <c r="P166" s="231"/>
      <c r="Q166" s="231"/>
      <c r="R166" s="231"/>
      <c r="S166" s="231"/>
      <c r="T166" s="23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3" t="s">
        <v>188</v>
      </c>
      <c r="AU166" s="233" t="s">
        <v>90</v>
      </c>
      <c r="AV166" s="13" t="s">
        <v>88</v>
      </c>
      <c r="AW166" s="13" t="s">
        <v>36</v>
      </c>
      <c r="AX166" s="13" t="s">
        <v>80</v>
      </c>
      <c r="AY166" s="233" t="s">
        <v>179</v>
      </c>
    </row>
    <row r="167" s="14" customFormat="1">
      <c r="A167" s="14"/>
      <c r="B167" s="234"/>
      <c r="C167" s="235"/>
      <c r="D167" s="226" t="s">
        <v>188</v>
      </c>
      <c r="E167" s="236" t="s">
        <v>1</v>
      </c>
      <c r="F167" s="237" t="s">
        <v>265</v>
      </c>
      <c r="G167" s="235"/>
      <c r="H167" s="238">
        <v>17.879999999999999</v>
      </c>
      <c r="I167" s="235"/>
      <c r="J167" s="235"/>
      <c r="K167" s="235"/>
      <c r="L167" s="239"/>
      <c r="M167" s="240"/>
      <c r="N167" s="241"/>
      <c r="O167" s="241"/>
      <c r="P167" s="241"/>
      <c r="Q167" s="241"/>
      <c r="R167" s="241"/>
      <c r="S167" s="241"/>
      <c r="T167" s="24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3" t="s">
        <v>188</v>
      </c>
      <c r="AU167" s="243" t="s">
        <v>90</v>
      </c>
      <c r="AV167" s="14" t="s">
        <v>90</v>
      </c>
      <c r="AW167" s="14" t="s">
        <v>36</v>
      </c>
      <c r="AX167" s="14" t="s">
        <v>88</v>
      </c>
      <c r="AY167" s="243" t="s">
        <v>179</v>
      </c>
    </row>
    <row r="168" s="2" customFormat="1" ht="33" customHeight="1">
      <c r="A168" s="33"/>
      <c r="B168" s="34"/>
      <c r="C168" s="212" t="s">
        <v>266</v>
      </c>
      <c r="D168" s="212" t="s">
        <v>181</v>
      </c>
      <c r="E168" s="213" t="s">
        <v>267</v>
      </c>
      <c r="F168" s="214" t="s">
        <v>268</v>
      </c>
      <c r="G168" s="215" t="s">
        <v>269</v>
      </c>
      <c r="H168" s="216">
        <v>483.916</v>
      </c>
      <c r="I168" s="217">
        <v>0</v>
      </c>
      <c r="J168" s="217">
        <f>ROUND(I168*H168,2)</f>
        <v>0</v>
      </c>
      <c r="K168" s="214" t="s">
        <v>223</v>
      </c>
      <c r="L168" s="39"/>
      <c r="M168" s="218" t="s">
        <v>1</v>
      </c>
      <c r="N168" s="219" t="s">
        <v>45</v>
      </c>
      <c r="O168" s="220">
        <v>0</v>
      </c>
      <c r="P168" s="220">
        <f>O168*H168</f>
        <v>0</v>
      </c>
      <c r="Q168" s="220">
        <v>0</v>
      </c>
      <c r="R168" s="220">
        <f>Q168*H168</f>
        <v>0</v>
      </c>
      <c r="S168" s="220">
        <v>0</v>
      </c>
      <c r="T168" s="221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22" t="s">
        <v>186</v>
      </c>
      <c r="AT168" s="222" t="s">
        <v>181</v>
      </c>
      <c r="AU168" s="222" t="s">
        <v>90</v>
      </c>
      <c r="AY168" s="17" t="s">
        <v>179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7" t="s">
        <v>88</v>
      </c>
      <c r="BK168" s="223">
        <f>ROUND(I168*H168,2)</f>
        <v>0</v>
      </c>
      <c r="BL168" s="17" t="s">
        <v>186</v>
      </c>
      <c r="BM168" s="222" t="s">
        <v>270</v>
      </c>
    </row>
    <row r="169" s="14" customFormat="1">
      <c r="A169" s="14"/>
      <c r="B169" s="234"/>
      <c r="C169" s="235"/>
      <c r="D169" s="226" t="s">
        <v>188</v>
      </c>
      <c r="E169" s="236" t="s">
        <v>1</v>
      </c>
      <c r="F169" s="237" t="s">
        <v>271</v>
      </c>
      <c r="G169" s="235"/>
      <c r="H169" s="238">
        <v>483.916</v>
      </c>
      <c r="I169" s="235"/>
      <c r="J169" s="235"/>
      <c r="K169" s="235"/>
      <c r="L169" s="239"/>
      <c r="M169" s="240"/>
      <c r="N169" s="241"/>
      <c r="O169" s="241"/>
      <c r="P169" s="241"/>
      <c r="Q169" s="241"/>
      <c r="R169" s="241"/>
      <c r="S169" s="241"/>
      <c r="T169" s="24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3" t="s">
        <v>188</v>
      </c>
      <c r="AU169" s="243" t="s">
        <v>90</v>
      </c>
      <c r="AV169" s="14" t="s">
        <v>90</v>
      </c>
      <c r="AW169" s="14" t="s">
        <v>36</v>
      </c>
      <c r="AX169" s="14" t="s">
        <v>88</v>
      </c>
      <c r="AY169" s="243" t="s">
        <v>179</v>
      </c>
    </row>
    <row r="170" s="2" customFormat="1" ht="24.15" customHeight="1">
      <c r="A170" s="33"/>
      <c r="B170" s="34"/>
      <c r="C170" s="212" t="s">
        <v>272</v>
      </c>
      <c r="D170" s="212" t="s">
        <v>181</v>
      </c>
      <c r="E170" s="213" t="s">
        <v>273</v>
      </c>
      <c r="F170" s="214" t="s">
        <v>274</v>
      </c>
      <c r="G170" s="215" t="s">
        <v>208</v>
      </c>
      <c r="H170" s="216">
        <v>19.530000000000001</v>
      </c>
      <c r="I170" s="217">
        <v>0</v>
      </c>
      <c r="J170" s="217">
        <f>ROUND(I170*H170,2)</f>
        <v>0</v>
      </c>
      <c r="K170" s="214" t="s">
        <v>223</v>
      </c>
      <c r="L170" s="39"/>
      <c r="M170" s="218" t="s">
        <v>1</v>
      </c>
      <c r="N170" s="219" t="s">
        <v>45</v>
      </c>
      <c r="O170" s="220">
        <v>0.32800000000000001</v>
      </c>
      <c r="P170" s="220">
        <f>O170*H170</f>
        <v>6.4058400000000004</v>
      </c>
      <c r="Q170" s="220">
        <v>0</v>
      </c>
      <c r="R170" s="220">
        <f>Q170*H170</f>
        <v>0</v>
      </c>
      <c r="S170" s="220">
        <v>0</v>
      </c>
      <c r="T170" s="221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22" t="s">
        <v>186</v>
      </c>
      <c r="AT170" s="222" t="s">
        <v>181</v>
      </c>
      <c r="AU170" s="222" t="s">
        <v>90</v>
      </c>
      <c r="AY170" s="17" t="s">
        <v>179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7" t="s">
        <v>88</v>
      </c>
      <c r="BK170" s="223">
        <f>ROUND(I170*H170,2)</f>
        <v>0</v>
      </c>
      <c r="BL170" s="17" t="s">
        <v>186</v>
      </c>
      <c r="BM170" s="222" t="s">
        <v>275</v>
      </c>
    </row>
    <row r="171" s="14" customFormat="1">
      <c r="A171" s="14"/>
      <c r="B171" s="234"/>
      <c r="C171" s="235"/>
      <c r="D171" s="226" t="s">
        <v>188</v>
      </c>
      <c r="E171" s="236" t="s">
        <v>151</v>
      </c>
      <c r="F171" s="237" t="s">
        <v>276</v>
      </c>
      <c r="G171" s="235"/>
      <c r="H171" s="238">
        <v>19.530000000000001</v>
      </c>
      <c r="I171" s="235"/>
      <c r="J171" s="235"/>
      <c r="K171" s="235"/>
      <c r="L171" s="239"/>
      <c r="M171" s="240"/>
      <c r="N171" s="241"/>
      <c r="O171" s="241"/>
      <c r="P171" s="241"/>
      <c r="Q171" s="241"/>
      <c r="R171" s="241"/>
      <c r="S171" s="241"/>
      <c r="T171" s="24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3" t="s">
        <v>188</v>
      </c>
      <c r="AU171" s="243" t="s">
        <v>90</v>
      </c>
      <c r="AV171" s="14" t="s">
        <v>90</v>
      </c>
      <c r="AW171" s="14" t="s">
        <v>36</v>
      </c>
      <c r="AX171" s="14" t="s">
        <v>88</v>
      </c>
      <c r="AY171" s="243" t="s">
        <v>179</v>
      </c>
    </row>
    <row r="172" s="2" customFormat="1" ht="16.5" customHeight="1">
      <c r="A172" s="33"/>
      <c r="B172" s="34"/>
      <c r="C172" s="244" t="s">
        <v>277</v>
      </c>
      <c r="D172" s="244" t="s">
        <v>278</v>
      </c>
      <c r="E172" s="245" t="s">
        <v>279</v>
      </c>
      <c r="F172" s="246" t="s">
        <v>280</v>
      </c>
      <c r="G172" s="247" t="s">
        <v>269</v>
      </c>
      <c r="H172" s="248">
        <v>39.060000000000002</v>
      </c>
      <c r="I172" s="249">
        <v>0</v>
      </c>
      <c r="J172" s="249">
        <f>ROUND(I172*H172,2)</f>
        <v>0</v>
      </c>
      <c r="K172" s="246" t="s">
        <v>185</v>
      </c>
      <c r="L172" s="250"/>
      <c r="M172" s="251" t="s">
        <v>1</v>
      </c>
      <c r="N172" s="252" t="s">
        <v>45</v>
      </c>
      <c r="O172" s="220">
        <v>0</v>
      </c>
      <c r="P172" s="220">
        <f>O172*H172</f>
        <v>0</v>
      </c>
      <c r="Q172" s="220">
        <v>1</v>
      </c>
      <c r="R172" s="220">
        <f>Q172*H172</f>
        <v>39.060000000000002</v>
      </c>
      <c r="S172" s="220">
        <v>0</v>
      </c>
      <c r="T172" s="221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22" t="s">
        <v>124</v>
      </c>
      <c r="AT172" s="222" t="s">
        <v>278</v>
      </c>
      <c r="AU172" s="222" t="s">
        <v>90</v>
      </c>
      <c r="AY172" s="17" t="s">
        <v>179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7" t="s">
        <v>88</v>
      </c>
      <c r="BK172" s="223">
        <f>ROUND(I172*H172,2)</f>
        <v>0</v>
      </c>
      <c r="BL172" s="17" t="s">
        <v>186</v>
      </c>
      <c r="BM172" s="222" t="s">
        <v>281</v>
      </c>
    </row>
    <row r="173" s="14" customFormat="1">
      <c r="A173" s="14"/>
      <c r="B173" s="234"/>
      <c r="C173" s="235"/>
      <c r="D173" s="226" t="s">
        <v>188</v>
      </c>
      <c r="E173" s="236" t="s">
        <v>1</v>
      </c>
      <c r="F173" s="237" t="s">
        <v>282</v>
      </c>
      <c r="G173" s="235"/>
      <c r="H173" s="238">
        <v>39.060000000000002</v>
      </c>
      <c r="I173" s="235"/>
      <c r="J173" s="235"/>
      <c r="K173" s="235"/>
      <c r="L173" s="239"/>
      <c r="M173" s="240"/>
      <c r="N173" s="241"/>
      <c r="O173" s="241"/>
      <c r="P173" s="241"/>
      <c r="Q173" s="241"/>
      <c r="R173" s="241"/>
      <c r="S173" s="241"/>
      <c r="T173" s="24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3" t="s">
        <v>188</v>
      </c>
      <c r="AU173" s="243" t="s">
        <v>90</v>
      </c>
      <c r="AV173" s="14" t="s">
        <v>90</v>
      </c>
      <c r="AW173" s="14" t="s">
        <v>36</v>
      </c>
      <c r="AX173" s="14" t="s">
        <v>88</v>
      </c>
      <c r="AY173" s="243" t="s">
        <v>179</v>
      </c>
    </row>
    <row r="174" s="2" customFormat="1" ht="24.15" customHeight="1">
      <c r="A174" s="33"/>
      <c r="B174" s="34"/>
      <c r="C174" s="212" t="s">
        <v>283</v>
      </c>
      <c r="D174" s="212" t="s">
        <v>181</v>
      </c>
      <c r="E174" s="213" t="s">
        <v>284</v>
      </c>
      <c r="F174" s="214" t="s">
        <v>285</v>
      </c>
      <c r="G174" s="215" t="s">
        <v>184</v>
      </c>
      <c r="H174" s="216">
        <v>311</v>
      </c>
      <c r="I174" s="217">
        <v>0</v>
      </c>
      <c r="J174" s="217">
        <f>ROUND(I174*H174,2)</f>
        <v>0</v>
      </c>
      <c r="K174" s="214" t="s">
        <v>223</v>
      </c>
      <c r="L174" s="39"/>
      <c r="M174" s="218" t="s">
        <v>1</v>
      </c>
      <c r="N174" s="219" t="s">
        <v>45</v>
      </c>
      <c r="O174" s="220">
        <v>0.029000000000000001</v>
      </c>
      <c r="P174" s="220">
        <f>O174*H174</f>
        <v>9.0190000000000001</v>
      </c>
      <c r="Q174" s="220">
        <v>0</v>
      </c>
      <c r="R174" s="220">
        <f>Q174*H174</f>
        <v>0</v>
      </c>
      <c r="S174" s="220">
        <v>0</v>
      </c>
      <c r="T174" s="221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22" t="s">
        <v>186</v>
      </c>
      <c r="AT174" s="222" t="s">
        <v>181</v>
      </c>
      <c r="AU174" s="222" t="s">
        <v>90</v>
      </c>
      <c r="AY174" s="17" t="s">
        <v>179</v>
      </c>
      <c r="BE174" s="223">
        <f>IF(N174="základní",J174,0)</f>
        <v>0</v>
      </c>
      <c r="BF174" s="223">
        <f>IF(N174="snížená",J174,0)</f>
        <v>0</v>
      </c>
      <c r="BG174" s="223">
        <f>IF(N174="zákl. přenesená",J174,0)</f>
        <v>0</v>
      </c>
      <c r="BH174" s="223">
        <f>IF(N174="sníž. přenesená",J174,0)</f>
        <v>0</v>
      </c>
      <c r="BI174" s="223">
        <f>IF(N174="nulová",J174,0)</f>
        <v>0</v>
      </c>
      <c r="BJ174" s="17" t="s">
        <v>88</v>
      </c>
      <c r="BK174" s="223">
        <f>ROUND(I174*H174,2)</f>
        <v>0</v>
      </c>
      <c r="BL174" s="17" t="s">
        <v>186</v>
      </c>
      <c r="BM174" s="222" t="s">
        <v>286</v>
      </c>
    </row>
    <row r="175" s="14" customFormat="1">
      <c r="A175" s="14"/>
      <c r="B175" s="234"/>
      <c r="C175" s="235"/>
      <c r="D175" s="226" t="s">
        <v>188</v>
      </c>
      <c r="E175" s="236" t="s">
        <v>1</v>
      </c>
      <c r="F175" s="237" t="s">
        <v>287</v>
      </c>
      <c r="G175" s="235"/>
      <c r="H175" s="238">
        <v>311</v>
      </c>
      <c r="I175" s="235"/>
      <c r="J175" s="235"/>
      <c r="K175" s="235"/>
      <c r="L175" s="239"/>
      <c r="M175" s="240"/>
      <c r="N175" s="241"/>
      <c r="O175" s="241"/>
      <c r="P175" s="241"/>
      <c r="Q175" s="241"/>
      <c r="R175" s="241"/>
      <c r="S175" s="241"/>
      <c r="T175" s="24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3" t="s">
        <v>188</v>
      </c>
      <c r="AU175" s="243" t="s">
        <v>90</v>
      </c>
      <c r="AV175" s="14" t="s">
        <v>90</v>
      </c>
      <c r="AW175" s="14" t="s">
        <v>36</v>
      </c>
      <c r="AX175" s="14" t="s">
        <v>88</v>
      </c>
      <c r="AY175" s="243" t="s">
        <v>179</v>
      </c>
    </row>
    <row r="176" s="2" customFormat="1" ht="37.8" customHeight="1">
      <c r="A176" s="33"/>
      <c r="B176" s="34"/>
      <c r="C176" s="212" t="s">
        <v>7</v>
      </c>
      <c r="D176" s="212" t="s">
        <v>181</v>
      </c>
      <c r="E176" s="213" t="s">
        <v>288</v>
      </c>
      <c r="F176" s="214" t="s">
        <v>289</v>
      </c>
      <c r="G176" s="215" t="s">
        <v>184</v>
      </c>
      <c r="H176" s="216">
        <v>300</v>
      </c>
      <c r="I176" s="217">
        <v>0</v>
      </c>
      <c r="J176" s="217">
        <f>ROUND(I176*H176,2)</f>
        <v>0</v>
      </c>
      <c r="K176" s="214" t="s">
        <v>1</v>
      </c>
      <c r="L176" s="39"/>
      <c r="M176" s="218" t="s">
        <v>1</v>
      </c>
      <c r="N176" s="219" t="s">
        <v>45</v>
      </c>
      <c r="O176" s="220">
        <v>0.5</v>
      </c>
      <c r="P176" s="220">
        <f>O176*H176</f>
        <v>150</v>
      </c>
      <c r="Q176" s="220">
        <v>0</v>
      </c>
      <c r="R176" s="220">
        <f>Q176*H176</f>
        <v>0</v>
      </c>
      <c r="S176" s="220">
        <v>0</v>
      </c>
      <c r="T176" s="221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22" t="s">
        <v>186</v>
      </c>
      <c r="AT176" s="222" t="s">
        <v>181</v>
      </c>
      <c r="AU176" s="222" t="s">
        <v>90</v>
      </c>
      <c r="AY176" s="17" t="s">
        <v>179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7" t="s">
        <v>88</v>
      </c>
      <c r="BK176" s="223">
        <f>ROUND(I176*H176,2)</f>
        <v>0</v>
      </c>
      <c r="BL176" s="17" t="s">
        <v>186</v>
      </c>
      <c r="BM176" s="222" t="s">
        <v>290</v>
      </c>
    </row>
    <row r="177" s="2" customFormat="1" ht="16.5" customHeight="1">
      <c r="A177" s="33"/>
      <c r="B177" s="34"/>
      <c r="C177" s="244" t="s">
        <v>291</v>
      </c>
      <c r="D177" s="244" t="s">
        <v>278</v>
      </c>
      <c r="E177" s="245" t="s">
        <v>292</v>
      </c>
      <c r="F177" s="246" t="s">
        <v>293</v>
      </c>
      <c r="G177" s="247" t="s">
        <v>184</v>
      </c>
      <c r="H177" s="248">
        <v>363</v>
      </c>
      <c r="I177" s="249">
        <v>0</v>
      </c>
      <c r="J177" s="249">
        <f>ROUND(I177*H177,2)</f>
        <v>0</v>
      </c>
      <c r="K177" s="246" t="s">
        <v>185</v>
      </c>
      <c r="L177" s="250"/>
      <c r="M177" s="251" t="s">
        <v>1</v>
      </c>
      <c r="N177" s="252" t="s">
        <v>45</v>
      </c>
      <c r="O177" s="220">
        <v>0</v>
      </c>
      <c r="P177" s="220">
        <f>O177*H177</f>
        <v>0</v>
      </c>
      <c r="Q177" s="220">
        <v>0.00069999999999999999</v>
      </c>
      <c r="R177" s="220">
        <f>Q177*H177</f>
        <v>0.25409999999999999</v>
      </c>
      <c r="S177" s="220">
        <v>0</v>
      </c>
      <c r="T177" s="221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22" t="s">
        <v>124</v>
      </c>
      <c r="AT177" s="222" t="s">
        <v>278</v>
      </c>
      <c r="AU177" s="222" t="s">
        <v>90</v>
      </c>
      <c r="AY177" s="17" t="s">
        <v>179</v>
      </c>
      <c r="BE177" s="223">
        <f>IF(N177="základní",J177,0)</f>
        <v>0</v>
      </c>
      <c r="BF177" s="223">
        <f>IF(N177="snížená",J177,0)</f>
        <v>0</v>
      </c>
      <c r="BG177" s="223">
        <f>IF(N177="zákl. přenesená",J177,0)</f>
        <v>0</v>
      </c>
      <c r="BH177" s="223">
        <f>IF(N177="sníž. přenesená",J177,0)</f>
        <v>0</v>
      </c>
      <c r="BI177" s="223">
        <f>IF(N177="nulová",J177,0)</f>
        <v>0</v>
      </c>
      <c r="BJ177" s="17" t="s">
        <v>88</v>
      </c>
      <c r="BK177" s="223">
        <f>ROUND(I177*H177,2)</f>
        <v>0</v>
      </c>
      <c r="BL177" s="17" t="s">
        <v>186</v>
      </c>
      <c r="BM177" s="222" t="s">
        <v>294</v>
      </c>
    </row>
    <row r="178" s="14" customFormat="1">
      <c r="A178" s="14"/>
      <c r="B178" s="234"/>
      <c r="C178" s="235"/>
      <c r="D178" s="226" t="s">
        <v>188</v>
      </c>
      <c r="E178" s="236" t="s">
        <v>1</v>
      </c>
      <c r="F178" s="237" t="s">
        <v>295</v>
      </c>
      <c r="G178" s="235"/>
      <c r="H178" s="238">
        <v>330</v>
      </c>
      <c r="I178" s="235"/>
      <c r="J178" s="235"/>
      <c r="K178" s="235"/>
      <c r="L178" s="239"/>
      <c r="M178" s="240"/>
      <c r="N178" s="241"/>
      <c r="O178" s="241"/>
      <c r="P178" s="241"/>
      <c r="Q178" s="241"/>
      <c r="R178" s="241"/>
      <c r="S178" s="241"/>
      <c r="T178" s="24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3" t="s">
        <v>188</v>
      </c>
      <c r="AU178" s="243" t="s">
        <v>90</v>
      </c>
      <c r="AV178" s="14" t="s">
        <v>90</v>
      </c>
      <c r="AW178" s="14" t="s">
        <v>36</v>
      </c>
      <c r="AX178" s="14" t="s">
        <v>88</v>
      </c>
      <c r="AY178" s="243" t="s">
        <v>179</v>
      </c>
    </row>
    <row r="179" s="14" customFormat="1">
      <c r="A179" s="14"/>
      <c r="B179" s="234"/>
      <c r="C179" s="235"/>
      <c r="D179" s="226" t="s">
        <v>188</v>
      </c>
      <c r="E179" s="235"/>
      <c r="F179" s="237" t="s">
        <v>296</v>
      </c>
      <c r="G179" s="235"/>
      <c r="H179" s="238">
        <v>363</v>
      </c>
      <c r="I179" s="235"/>
      <c r="J179" s="235"/>
      <c r="K179" s="235"/>
      <c r="L179" s="239"/>
      <c r="M179" s="240"/>
      <c r="N179" s="241"/>
      <c r="O179" s="241"/>
      <c r="P179" s="241"/>
      <c r="Q179" s="241"/>
      <c r="R179" s="241"/>
      <c r="S179" s="241"/>
      <c r="T179" s="24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3" t="s">
        <v>188</v>
      </c>
      <c r="AU179" s="243" t="s">
        <v>90</v>
      </c>
      <c r="AV179" s="14" t="s">
        <v>90</v>
      </c>
      <c r="AW179" s="14" t="s">
        <v>4</v>
      </c>
      <c r="AX179" s="14" t="s">
        <v>88</v>
      </c>
      <c r="AY179" s="243" t="s">
        <v>179</v>
      </c>
    </row>
    <row r="180" s="2" customFormat="1" ht="24.15" customHeight="1">
      <c r="A180" s="33"/>
      <c r="B180" s="34"/>
      <c r="C180" s="212" t="s">
        <v>297</v>
      </c>
      <c r="D180" s="212" t="s">
        <v>181</v>
      </c>
      <c r="E180" s="213" t="s">
        <v>298</v>
      </c>
      <c r="F180" s="214" t="s">
        <v>299</v>
      </c>
      <c r="G180" s="215" t="s">
        <v>184</v>
      </c>
      <c r="H180" s="216">
        <v>107.55</v>
      </c>
      <c r="I180" s="217">
        <v>0</v>
      </c>
      <c r="J180" s="217">
        <f>ROUND(I180*H180,2)</f>
        <v>0</v>
      </c>
      <c r="K180" s="214" t="s">
        <v>185</v>
      </c>
      <c r="L180" s="39"/>
      <c r="M180" s="218" t="s">
        <v>1</v>
      </c>
      <c r="N180" s="219" t="s">
        <v>45</v>
      </c>
      <c r="O180" s="220">
        <v>0.080000000000000002</v>
      </c>
      <c r="P180" s="220">
        <f>O180*H180</f>
        <v>8.6039999999999992</v>
      </c>
      <c r="Q180" s="220">
        <v>0</v>
      </c>
      <c r="R180" s="220">
        <f>Q180*H180</f>
        <v>0</v>
      </c>
      <c r="S180" s="220">
        <v>0</v>
      </c>
      <c r="T180" s="221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22" t="s">
        <v>186</v>
      </c>
      <c r="AT180" s="222" t="s">
        <v>181</v>
      </c>
      <c r="AU180" s="222" t="s">
        <v>90</v>
      </c>
      <c r="AY180" s="17" t="s">
        <v>179</v>
      </c>
      <c r="BE180" s="223">
        <f>IF(N180="základní",J180,0)</f>
        <v>0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7" t="s">
        <v>88</v>
      </c>
      <c r="BK180" s="223">
        <f>ROUND(I180*H180,2)</f>
        <v>0</v>
      </c>
      <c r="BL180" s="17" t="s">
        <v>186</v>
      </c>
      <c r="BM180" s="222" t="s">
        <v>300</v>
      </c>
    </row>
    <row r="181" s="14" customFormat="1">
      <c r="A181" s="14"/>
      <c r="B181" s="234"/>
      <c r="C181" s="235"/>
      <c r="D181" s="226" t="s">
        <v>188</v>
      </c>
      <c r="E181" s="236" t="s">
        <v>1</v>
      </c>
      <c r="F181" s="237" t="s">
        <v>301</v>
      </c>
      <c r="G181" s="235"/>
      <c r="H181" s="238">
        <v>107.55</v>
      </c>
      <c r="I181" s="235"/>
      <c r="J181" s="235"/>
      <c r="K181" s="235"/>
      <c r="L181" s="239"/>
      <c r="M181" s="240"/>
      <c r="N181" s="241"/>
      <c r="O181" s="241"/>
      <c r="P181" s="241"/>
      <c r="Q181" s="241"/>
      <c r="R181" s="241"/>
      <c r="S181" s="241"/>
      <c r="T181" s="24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3" t="s">
        <v>188</v>
      </c>
      <c r="AU181" s="243" t="s">
        <v>90</v>
      </c>
      <c r="AV181" s="14" t="s">
        <v>90</v>
      </c>
      <c r="AW181" s="14" t="s">
        <v>36</v>
      </c>
      <c r="AX181" s="14" t="s">
        <v>88</v>
      </c>
      <c r="AY181" s="243" t="s">
        <v>179</v>
      </c>
    </row>
    <row r="182" s="12" customFormat="1" ht="22.8" customHeight="1">
      <c r="A182" s="12"/>
      <c r="B182" s="197"/>
      <c r="C182" s="198"/>
      <c r="D182" s="199" t="s">
        <v>79</v>
      </c>
      <c r="E182" s="210" t="s">
        <v>186</v>
      </c>
      <c r="F182" s="210" t="s">
        <v>302</v>
      </c>
      <c r="G182" s="198"/>
      <c r="H182" s="198"/>
      <c r="I182" s="198"/>
      <c r="J182" s="211">
        <f>BK182</f>
        <v>0</v>
      </c>
      <c r="K182" s="198"/>
      <c r="L182" s="202"/>
      <c r="M182" s="203"/>
      <c r="N182" s="204"/>
      <c r="O182" s="204"/>
      <c r="P182" s="205">
        <f>SUM(P183:P184)</f>
        <v>1.5013799999999997</v>
      </c>
      <c r="Q182" s="204"/>
      <c r="R182" s="205">
        <f>SUM(R183:R184)</f>
        <v>0</v>
      </c>
      <c r="S182" s="204"/>
      <c r="T182" s="206">
        <f>SUM(T183:T184)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7" t="s">
        <v>88</v>
      </c>
      <c r="AT182" s="208" t="s">
        <v>79</v>
      </c>
      <c r="AU182" s="208" t="s">
        <v>88</v>
      </c>
      <c r="AY182" s="207" t="s">
        <v>179</v>
      </c>
      <c r="BK182" s="209">
        <f>SUM(BK183:BK184)</f>
        <v>0</v>
      </c>
    </row>
    <row r="183" s="2" customFormat="1" ht="16.5" customHeight="1">
      <c r="A183" s="33"/>
      <c r="B183" s="34"/>
      <c r="C183" s="212" t="s">
        <v>303</v>
      </c>
      <c r="D183" s="212" t="s">
        <v>181</v>
      </c>
      <c r="E183" s="213" t="s">
        <v>304</v>
      </c>
      <c r="F183" s="214" t="s">
        <v>305</v>
      </c>
      <c r="G183" s="215" t="s">
        <v>208</v>
      </c>
      <c r="H183" s="216">
        <v>1.1399999999999999</v>
      </c>
      <c r="I183" s="217">
        <v>0</v>
      </c>
      <c r="J183" s="217">
        <f>ROUND(I183*H183,2)</f>
        <v>0</v>
      </c>
      <c r="K183" s="214" t="s">
        <v>185</v>
      </c>
      <c r="L183" s="39"/>
      <c r="M183" s="218" t="s">
        <v>1</v>
      </c>
      <c r="N183" s="219" t="s">
        <v>45</v>
      </c>
      <c r="O183" s="220">
        <v>1.317</v>
      </c>
      <c r="P183" s="220">
        <f>O183*H183</f>
        <v>1.5013799999999997</v>
      </c>
      <c r="Q183" s="220">
        <v>0</v>
      </c>
      <c r="R183" s="220">
        <f>Q183*H183</f>
        <v>0</v>
      </c>
      <c r="S183" s="220">
        <v>0</v>
      </c>
      <c r="T183" s="221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22" t="s">
        <v>186</v>
      </c>
      <c r="AT183" s="222" t="s">
        <v>181</v>
      </c>
      <c r="AU183" s="222" t="s">
        <v>90</v>
      </c>
      <c r="AY183" s="17" t="s">
        <v>179</v>
      </c>
      <c r="BE183" s="223">
        <f>IF(N183="základní",J183,0)</f>
        <v>0</v>
      </c>
      <c r="BF183" s="223">
        <f>IF(N183="snížená",J183,0)</f>
        <v>0</v>
      </c>
      <c r="BG183" s="223">
        <f>IF(N183="zákl. přenesená",J183,0)</f>
        <v>0</v>
      </c>
      <c r="BH183" s="223">
        <f>IF(N183="sníž. přenesená",J183,0)</f>
        <v>0</v>
      </c>
      <c r="BI183" s="223">
        <f>IF(N183="nulová",J183,0)</f>
        <v>0</v>
      </c>
      <c r="BJ183" s="17" t="s">
        <v>88</v>
      </c>
      <c r="BK183" s="223">
        <f>ROUND(I183*H183,2)</f>
        <v>0</v>
      </c>
      <c r="BL183" s="17" t="s">
        <v>186</v>
      </c>
      <c r="BM183" s="222" t="s">
        <v>306</v>
      </c>
    </row>
    <row r="184" s="14" customFormat="1">
      <c r="A184" s="14"/>
      <c r="B184" s="234"/>
      <c r="C184" s="235"/>
      <c r="D184" s="226" t="s">
        <v>188</v>
      </c>
      <c r="E184" s="236" t="s">
        <v>1</v>
      </c>
      <c r="F184" s="237" t="s">
        <v>307</v>
      </c>
      <c r="G184" s="235"/>
      <c r="H184" s="238">
        <v>1.1399999999999999</v>
      </c>
      <c r="I184" s="235"/>
      <c r="J184" s="235"/>
      <c r="K184" s="235"/>
      <c r="L184" s="239"/>
      <c r="M184" s="240"/>
      <c r="N184" s="241"/>
      <c r="O184" s="241"/>
      <c r="P184" s="241"/>
      <c r="Q184" s="241"/>
      <c r="R184" s="241"/>
      <c r="S184" s="241"/>
      <c r="T184" s="24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3" t="s">
        <v>188</v>
      </c>
      <c r="AU184" s="243" t="s">
        <v>90</v>
      </c>
      <c r="AV184" s="14" t="s">
        <v>90</v>
      </c>
      <c r="AW184" s="14" t="s">
        <v>36</v>
      </c>
      <c r="AX184" s="14" t="s">
        <v>88</v>
      </c>
      <c r="AY184" s="243" t="s">
        <v>179</v>
      </c>
    </row>
    <row r="185" s="12" customFormat="1" ht="22.8" customHeight="1">
      <c r="A185" s="12"/>
      <c r="B185" s="197"/>
      <c r="C185" s="198"/>
      <c r="D185" s="199" t="s">
        <v>79</v>
      </c>
      <c r="E185" s="210" t="s">
        <v>205</v>
      </c>
      <c r="F185" s="210" t="s">
        <v>308</v>
      </c>
      <c r="G185" s="198"/>
      <c r="H185" s="198"/>
      <c r="I185" s="198"/>
      <c r="J185" s="211">
        <f>BK185</f>
        <v>0</v>
      </c>
      <c r="K185" s="198"/>
      <c r="L185" s="202"/>
      <c r="M185" s="203"/>
      <c r="N185" s="204"/>
      <c r="O185" s="204"/>
      <c r="P185" s="205">
        <f>SUM(P186:P212)</f>
        <v>499.80560000000003</v>
      </c>
      <c r="Q185" s="204"/>
      <c r="R185" s="205">
        <f>SUM(R186:R212)</f>
        <v>121.19181</v>
      </c>
      <c r="S185" s="204"/>
      <c r="T185" s="206">
        <f>SUM(T186:T212)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7" t="s">
        <v>88</v>
      </c>
      <c r="AT185" s="208" t="s">
        <v>79</v>
      </c>
      <c r="AU185" s="208" t="s">
        <v>88</v>
      </c>
      <c r="AY185" s="207" t="s">
        <v>179</v>
      </c>
      <c r="BK185" s="209">
        <f>SUM(BK186:BK212)</f>
        <v>0</v>
      </c>
    </row>
    <row r="186" s="2" customFormat="1" ht="37.8" customHeight="1">
      <c r="A186" s="33"/>
      <c r="B186" s="34"/>
      <c r="C186" s="212" t="s">
        <v>309</v>
      </c>
      <c r="D186" s="212" t="s">
        <v>181</v>
      </c>
      <c r="E186" s="213" t="s">
        <v>310</v>
      </c>
      <c r="F186" s="214" t="s">
        <v>311</v>
      </c>
      <c r="G186" s="215" t="s">
        <v>184</v>
      </c>
      <c r="H186" s="216">
        <v>311</v>
      </c>
      <c r="I186" s="217">
        <v>0</v>
      </c>
      <c r="J186" s="217">
        <f>ROUND(I186*H186,2)</f>
        <v>0</v>
      </c>
      <c r="K186" s="214" t="s">
        <v>185</v>
      </c>
      <c r="L186" s="39"/>
      <c r="M186" s="218" t="s">
        <v>1</v>
      </c>
      <c r="N186" s="219" t="s">
        <v>45</v>
      </c>
      <c r="O186" s="220">
        <v>0.050000000000000003</v>
      </c>
      <c r="P186" s="220">
        <f>O186*H186</f>
        <v>15.550000000000001</v>
      </c>
      <c r="Q186" s="220">
        <v>0</v>
      </c>
      <c r="R186" s="220">
        <f>Q186*H186</f>
        <v>0</v>
      </c>
      <c r="S186" s="220">
        <v>0</v>
      </c>
      <c r="T186" s="221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22" t="s">
        <v>186</v>
      </c>
      <c r="AT186" s="222" t="s">
        <v>181</v>
      </c>
      <c r="AU186" s="222" t="s">
        <v>90</v>
      </c>
      <c r="AY186" s="17" t="s">
        <v>179</v>
      </c>
      <c r="BE186" s="223">
        <f>IF(N186="základní",J186,0)</f>
        <v>0</v>
      </c>
      <c r="BF186" s="223">
        <f>IF(N186="snížená",J186,0)</f>
        <v>0</v>
      </c>
      <c r="BG186" s="223">
        <f>IF(N186="zákl. přenesená",J186,0)</f>
        <v>0</v>
      </c>
      <c r="BH186" s="223">
        <f>IF(N186="sníž. přenesená",J186,0)</f>
        <v>0</v>
      </c>
      <c r="BI186" s="223">
        <f>IF(N186="nulová",J186,0)</f>
        <v>0</v>
      </c>
      <c r="BJ186" s="17" t="s">
        <v>88</v>
      </c>
      <c r="BK186" s="223">
        <f>ROUND(I186*H186,2)</f>
        <v>0</v>
      </c>
      <c r="BL186" s="17" t="s">
        <v>186</v>
      </c>
      <c r="BM186" s="222" t="s">
        <v>312</v>
      </c>
    </row>
    <row r="187" s="14" customFormat="1">
      <c r="A187" s="14"/>
      <c r="B187" s="234"/>
      <c r="C187" s="235"/>
      <c r="D187" s="226" t="s">
        <v>188</v>
      </c>
      <c r="E187" s="236" t="s">
        <v>1</v>
      </c>
      <c r="F187" s="237" t="s">
        <v>287</v>
      </c>
      <c r="G187" s="235"/>
      <c r="H187" s="238">
        <v>311</v>
      </c>
      <c r="I187" s="235"/>
      <c r="J187" s="235"/>
      <c r="K187" s="235"/>
      <c r="L187" s="239"/>
      <c r="M187" s="240"/>
      <c r="N187" s="241"/>
      <c r="O187" s="241"/>
      <c r="P187" s="241"/>
      <c r="Q187" s="241"/>
      <c r="R187" s="241"/>
      <c r="S187" s="241"/>
      <c r="T187" s="24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3" t="s">
        <v>188</v>
      </c>
      <c r="AU187" s="243" t="s">
        <v>90</v>
      </c>
      <c r="AV187" s="14" t="s">
        <v>90</v>
      </c>
      <c r="AW187" s="14" t="s">
        <v>36</v>
      </c>
      <c r="AX187" s="14" t="s">
        <v>88</v>
      </c>
      <c r="AY187" s="243" t="s">
        <v>179</v>
      </c>
    </row>
    <row r="188" s="2" customFormat="1" ht="21.75" customHeight="1">
      <c r="A188" s="33"/>
      <c r="B188" s="34"/>
      <c r="C188" s="244" t="s">
        <v>313</v>
      </c>
      <c r="D188" s="244" t="s">
        <v>278</v>
      </c>
      <c r="E188" s="245" t="s">
        <v>314</v>
      </c>
      <c r="F188" s="246" t="s">
        <v>315</v>
      </c>
      <c r="G188" s="247" t="s">
        <v>269</v>
      </c>
      <c r="H188" s="248">
        <v>6.593</v>
      </c>
      <c r="I188" s="249">
        <v>0</v>
      </c>
      <c r="J188" s="249">
        <f>ROUND(I188*H188,2)</f>
        <v>0</v>
      </c>
      <c r="K188" s="246" t="s">
        <v>185</v>
      </c>
      <c r="L188" s="250"/>
      <c r="M188" s="251" t="s">
        <v>1</v>
      </c>
      <c r="N188" s="252" t="s">
        <v>45</v>
      </c>
      <c r="O188" s="220">
        <v>0</v>
      </c>
      <c r="P188" s="220">
        <f>O188*H188</f>
        <v>0</v>
      </c>
      <c r="Q188" s="220">
        <v>1</v>
      </c>
      <c r="R188" s="220">
        <f>Q188*H188</f>
        <v>6.593</v>
      </c>
      <c r="S188" s="220">
        <v>0</v>
      </c>
      <c r="T188" s="221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22" t="s">
        <v>124</v>
      </c>
      <c r="AT188" s="222" t="s">
        <v>278</v>
      </c>
      <c r="AU188" s="222" t="s">
        <v>90</v>
      </c>
      <c r="AY188" s="17" t="s">
        <v>179</v>
      </c>
      <c r="BE188" s="223">
        <f>IF(N188="základní",J188,0)</f>
        <v>0</v>
      </c>
      <c r="BF188" s="223">
        <f>IF(N188="snížená",J188,0)</f>
        <v>0</v>
      </c>
      <c r="BG188" s="223">
        <f>IF(N188="zákl. přenesená",J188,0)</f>
        <v>0</v>
      </c>
      <c r="BH188" s="223">
        <f>IF(N188="sníž. přenesená",J188,0)</f>
        <v>0</v>
      </c>
      <c r="BI188" s="223">
        <f>IF(N188="nulová",J188,0)</f>
        <v>0</v>
      </c>
      <c r="BJ188" s="17" t="s">
        <v>88</v>
      </c>
      <c r="BK188" s="223">
        <f>ROUND(I188*H188,2)</f>
        <v>0</v>
      </c>
      <c r="BL188" s="17" t="s">
        <v>186</v>
      </c>
      <c r="BM188" s="222" t="s">
        <v>316</v>
      </c>
    </row>
    <row r="189" s="13" customFormat="1">
      <c r="A189" s="13"/>
      <c r="B189" s="224"/>
      <c r="C189" s="225"/>
      <c r="D189" s="226" t="s">
        <v>188</v>
      </c>
      <c r="E189" s="227" t="s">
        <v>1</v>
      </c>
      <c r="F189" s="228" t="s">
        <v>317</v>
      </c>
      <c r="G189" s="225"/>
      <c r="H189" s="227" t="s">
        <v>1</v>
      </c>
      <c r="I189" s="225"/>
      <c r="J189" s="225"/>
      <c r="K189" s="225"/>
      <c r="L189" s="229"/>
      <c r="M189" s="230"/>
      <c r="N189" s="231"/>
      <c r="O189" s="231"/>
      <c r="P189" s="231"/>
      <c r="Q189" s="231"/>
      <c r="R189" s="231"/>
      <c r="S189" s="231"/>
      <c r="T189" s="23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3" t="s">
        <v>188</v>
      </c>
      <c r="AU189" s="233" t="s">
        <v>90</v>
      </c>
      <c r="AV189" s="13" t="s">
        <v>88</v>
      </c>
      <c r="AW189" s="13" t="s">
        <v>36</v>
      </c>
      <c r="AX189" s="13" t="s">
        <v>80</v>
      </c>
      <c r="AY189" s="233" t="s">
        <v>179</v>
      </c>
    </row>
    <row r="190" s="14" customFormat="1">
      <c r="A190" s="14"/>
      <c r="B190" s="234"/>
      <c r="C190" s="235"/>
      <c r="D190" s="226" t="s">
        <v>188</v>
      </c>
      <c r="E190" s="236" t="s">
        <v>1</v>
      </c>
      <c r="F190" s="237" t="s">
        <v>318</v>
      </c>
      <c r="G190" s="235"/>
      <c r="H190" s="238">
        <v>6.593</v>
      </c>
      <c r="I190" s="235"/>
      <c r="J190" s="235"/>
      <c r="K190" s="235"/>
      <c r="L190" s="239"/>
      <c r="M190" s="240"/>
      <c r="N190" s="241"/>
      <c r="O190" s="241"/>
      <c r="P190" s="241"/>
      <c r="Q190" s="241"/>
      <c r="R190" s="241"/>
      <c r="S190" s="241"/>
      <c r="T190" s="24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3" t="s">
        <v>188</v>
      </c>
      <c r="AU190" s="243" t="s">
        <v>90</v>
      </c>
      <c r="AV190" s="14" t="s">
        <v>90</v>
      </c>
      <c r="AW190" s="14" t="s">
        <v>36</v>
      </c>
      <c r="AX190" s="14" t="s">
        <v>88</v>
      </c>
      <c r="AY190" s="243" t="s">
        <v>179</v>
      </c>
    </row>
    <row r="191" s="2" customFormat="1" ht="21.75" customHeight="1">
      <c r="A191" s="33"/>
      <c r="B191" s="34"/>
      <c r="C191" s="212" t="s">
        <v>319</v>
      </c>
      <c r="D191" s="212" t="s">
        <v>181</v>
      </c>
      <c r="E191" s="213" t="s">
        <v>320</v>
      </c>
      <c r="F191" s="214" t="s">
        <v>321</v>
      </c>
      <c r="G191" s="215" t="s">
        <v>184</v>
      </c>
      <c r="H191" s="216">
        <v>150</v>
      </c>
      <c r="I191" s="217">
        <v>0</v>
      </c>
      <c r="J191" s="217">
        <f>ROUND(I191*H191,2)</f>
        <v>0</v>
      </c>
      <c r="K191" s="214" t="s">
        <v>185</v>
      </c>
      <c r="L191" s="39"/>
      <c r="M191" s="218" t="s">
        <v>1</v>
      </c>
      <c r="N191" s="219" t="s">
        <v>45</v>
      </c>
      <c r="O191" s="220">
        <v>0.094</v>
      </c>
      <c r="P191" s="220">
        <f>O191*H191</f>
        <v>14.1</v>
      </c>
      <c r="Q191" s="220">
        <v>0</v>
      </c>
      <c r="R191" s="220">
        <f>Q191*H191</f>
        <v>0</v>
      </c>
      <c r="S191" s="220">
        <v>0</v>
      </c>
      <c r="T191" s="221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22" t="s">
        <v>186</v>
      </c>
      <c r="AT191" s="222" t="s">
        <v>181</v>
      </c>
      <c r="AU191" s="222" t="s">
        <v>90</v>
      </c>
      <c r="AY191" s="17" t="s">
        <v>179</v>
      </c>
      <c r="BE191" s="223">
        <f>IF(N191="základní",J191,0)</f>
        <v>0</v>
      </c>
      <c r="BF191" s="223">
        <f>IF(N191="snížená",J191,0)</f>
        <v>0</v>
      </c>
      <c r="BG191" s="223">
        <f>IF(N191="zákl. přenesená",J191,0)</f>
        <v>0</v>
      </c>
      <c r="BH191" s="223">
        <f>IF(N191="sníž. přenesená",J191,0)</f>
        <v>0</v>
      </c>
      <c r="BI191" s="223">
        <f>IF(N191="nulová",J191,0)</f>
        <v>0</v>
      </c>
      <c r="BJ191" s="17" t="s">
        <v>88</v>
      </c>
      <c r="BK191" s="223">
        <f>ROUND(I191*H191,2)</f>
        <v>0</v>
      </c>
      <c r="BL191" s="17" t="s">
        <v>186</v>
      </c>
      <c r="BM191" s="222" t="s">
        <v>322</v>
      </c>
    </row>
    <row r="192" s="14" customFormat="1">
      <c r="A192" s="14"/>
      <c r="B192" s="234"/>
      <c r="C192" s="235"/>
      <c r="D192" s="226" t="s">
        <v>188</v>
      </c>
      <c r="E192" s="236" t="s">
        <v>1</v>
      </c>
      <c r="F192" s="237" t="s">
        <v>323</v>
      </c>
      <c r="G192" s="235"/>
      <c r="H192" s="238">
        <v>150</v>
      </c>
      <c r="I192" s="235"/>
      <c r="J192" s="235"/>
      <c r="K192" s="235"/>
      <c r="L192" s="239"/>
      <c r="M192" s="240"/>
      <c r="N192" s="241"/>
      <c r="O192" s="241"/>
      <c r="P192" s="241"/>
      <c r="Q192" s="241"/>
      <c r="R192" s="241"/>
      <c r="S192" s="241"/>
      <c r="T192" s="24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3" t="s">
        <v>188</v>
      </c>
      <c r="AU192" s="243" t="s">
        <v>90</v>
      </c>
      <c r="AV192" s="14" t="s">
        <v>90</v>
      </c>
      <c r="AW192" s="14" t="s">
        <v>36</v>
      </c>
      <c r="AX192" s="14" t="s">
        <v>88</v>
      </c>
      <c r="AY192" s="243" t="s">
        <v>179</v>
      </c>
    </row>
    <row r="193" s="2" customFormat="1" ht="21.75" customHeight="1">
      <c r="A193" s="33"/>
      <c r="B193" s="34"/>
      <c r="C193" s="212" t="s">
        <v>324</v>
      </c>
      <c r="D193" s="212" t="s">
        <v>181</v>
      </c>
      <c r="E193" s="213" t="s">
        <v>325</v>
      </c>
      <c r="F193" s="214" t="s">
        <v>326</v>
      </c>
      <c r="G193" s="215" t="s">
        <v>184</v>
      </c>
      <c r="H193" s="216">
        <v>241</v>
      </c>
      <c r="I193" s="217">
        <v>0</v>
      </c>
      <c r="J193" s="217">
        <f>ROUND(I193*H193,2)</f>
        <v>0</v>
      </c>
      <c r="K193" s="214" t="s">
        <v>185</v>
      </c>
      <c r="L193" s="39"/>
      <c r="M193" s="218" t="s">
        <v>1</v>
      </c>
      <c r="N193" s="219" t="s">
        <v>45</v>
      </c>
      <c r="O193" s="220">
        <v>0.152</v>
      </c>
      <c r="P193" s="220">
        <f>O193*H193</f>
        <v>36.631999999999998</v>
      </c>
      <c r="Q193" s="220">
        <v>0</v>
      </c>
      <c r="R193" s="220">
        <f>Q193*H193</f>
        <v>0</v>
      </c>
      <c r="S193" s="220">
        <v>0</v>
      </c>
      <c r="T193" s="221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22" t="s">
        <v>186</v>
      </c>
      <c r="AT193" s="222" t="s">
        <v>181</v>
      </c>
      <c r="AU193" s="222" t="s">
        <v>90</v>
      </c>
      <c r="AY193" s="17" t="s">
        <v>179</v>
      </c>
      <c r="BE193" s="223">
        <f>IF(N193="základní",J193,0)</f>
        <v>0</v>
      </c>
      <c r="BF193" s="223">
        <f>IF(N193="snížená",J193,0)</f>
        <v>0</v>
      </c>
      <c r="BG193" s="223">
        <f>IF(N193="zákl. přenesená",J193,0)</f>
        <v>0</v>
      </c>
      <c r="BH193" s="223">
        <f>IF(N193="sníž. přenesená",J193,0)</f>
        <v>0</v>
      </c>
      <c r="BI193" s="223">
        <f>IF(N193="nulová",J193,0)</f>
        <v>0</v>
      </c>
      <c r="BJ193" s="17" t="s">
        <v>88</v>
      </c>
      <c r="BK193" s="223">
        <f>ROUND(I193*H193,2)</f>
        <v>0</v>
      </c>
      <c r="BL193" s="17" t="s">
        <v>186</v>
      </c>
      <c r="BM193" s="222" t="s">
        <v>327</v>
      </c>
    </row>
    <row r="194" s="14" customFormat="1">
      <c r="A194" s="14"/>
      <c r="B194" s="234"/>
      <c r="C194" s="235"/>
      <c r="D194" s="226" t="s">
        <v>188</v>
      </c>
      <c r="E194" s="236" t="s">
        <v>1</v>
      </c>
      <c r="F194" s="237" t="s">
        <v>328</v>
      </c>
      <c r="G194" s="235"/>
      <c r="H194" s="238">
        <v>241</v>
      </c>
      <c r="I194" s="235"/>
      <c r="J194" s="235"/>
      <c r="K194" s="235"/>
      <c r="L194" s="239"/>
      <c r="M194" s="240"/>
      <c r="N194" s="241"/>
      <c r="O194" s="241"/>
      <c r="P194" s="241"/>
      <c r="Q194" s="241"/>
      <c r="R194" s="241"/>
      <c r="S194" s="241"/>
      <c r="T194" s="24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3" t="s">
        <v>188</v>
      </c>
      <c r="AU194" s="243" t="s">
        <v>90</v>
      </c>
      <c r="AV194" s="14" t="s">
        <v>90</v>
      </c>
      <c r="AW194" s="14" t="s">
        <v>36</v>
      </c>
      <c r="AX194" s="14" t="s">
        <v>88</v>
      </c>
      <c r="AY194" s="243" t="s">
        <v>179</v>
      </c>
    </row>
    <row r="195" s="2" customFormat="1" ht="24.15" customHeight="1">
      <c r="A195" s="33"/>
      <c r="B195" s="34"/>
      <c r="C195" s="212" t="s">
        <v>329</v>
      </c>
      <c r="D195" s="212" t="s">
        <v>181</v>
      </c>
      <c r="E195" s="213" t="s">
        <v>330</v>
      </c>
      <c r="F195" s="214" t="s">
        <v>331</v>
      </c>
      <c r="G195" s="215" t="s">
        <v>184</v>
      </c>
      <c r="H195" s="216">
        <v>130.80000000000001</v>
      </c>
      <c r="I195" s="217">
        <v>0</v>
      </c>
      <c r="J195" s="217">
        <f>ROUND(I195*H195,2)</f>
        <v>0</v>
      </c>
      <c r="K195" s="214" t="s">
        <v>185</v>
      </c>
      <c r="L195" s="39"/>
      <c r="M195" s="218" t="s">
        <v>1</v>
      </c>
      <c r="N195" s="219" t="s">
        <v>45</v>
      </c>
      <c r="O195" s="220">
        <v>0.17699999999999999</v>
      </c>
      <c r="P195" s="220">
        <f>O195*H195</f>
        <v>23.151600000000002</v>
      </c>
      <c r="Q195" s="220">
        <v>0</v>
      </c>
      <c r="R195" s="220">
        <f>Q195*H195</f>
        <v>0</v>
      </c>
      <c r="S195" s="220">
        <v>0</v>
      </c>
      <c r="T195" s="221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22" t="s">
        <v>186</v>
      </c>
      <c r="AT195" s="222" t="s">
        <v>181</v>
      </c>
      <c r="AU195" s="222" t="s">
        <v>90</v>
      </c>
      <c r="AY195" s="17" t="s">
        <v>179</v>
      </c>
      <c r="BE195" s="223">
        <f>IF(N195="základní",J195,0)</f>
        <v>0</v>
      </c>
      <c r="BF195" s="223">
        <f>IF(N195="snížená",J195,0)</f>
        <v>0</v>
      </c>
      <c r="BG195" s="223">
        <f>IF(N195="zákl. přenesená",J195,0)</f>
        <v>0</v>
      </c>
      <c r="BH195" s="223">
        <f>IF(N195="sníž. přenesená",J195,0)</f>
        <v>0</v>
      </c>
      <c r="BI195" s="223">
        <f>IF(N195="nulová",J195,0)</f>
        <v>0</v>
      </c>
      <c r="BJ195" s="17" t="s">
        <v>88</v>
      </c>
      <c r="BK195" s="223">
        <f>ROUND(I195*H195,2)</f>
        <v>0</v>
      </c>
      <c r="BL195" s="17" t="s">
        <v>186</v>
      </c>
      <c r="BM195" s="222" t="s">
        <v>332</v>
      </c>
    </row>
    <row r="196" s="14" customFormat="1">
      <c r="A196" s="14"/>
      <c r="B196" s="234"/>
      <c r="C196" s="235"/>
      <c r="D196" s="226" t="s">
        <v>188</v>
      </c>
      <c r="E196" s="236" t="s">
        <v>1</v>
      </c>
      <c r="F196" s="237" t="s">
        <v>333</v>
      </c>
      <c r="G196" s="235"/>
      <c r="H196" s="238">
        <v>130.80000000000001</v>
      </c>
      <c r="I196" s="235"/>
      <c r="J196" s="235"/>
      <c r="K196" s="235"/>
      <c r="L196" s="239"/>
      <c r="M196" s="240"/>
      <c r="N196" s="241"/>
      <c r="O196" s="241"/>
      <c r="P196" s="241"/>
      <c r="Q196" s="241"/>
      <c r="R196" s="241"/>
      <c r="S196" s="241"/>
      <c r="T196" s="24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3" t="s">
        <v>188</v>
      </c>
      <c r="AU196" s="243" t="s">
        <v>90</v>
      </c>
      <c r="AV196" s="14" t="s">
        <v>90</v>
      </c>
      <c r="AW196" s="14" t="s">
        <v>36</v>
      </c>
      <c r="AX196" s="14" t="s">
        <v>88</v>
      </c>
      <c r="AY196" s="243" t="s">
        <v>179</v>
      </c>
    </row>
    <row r="197" s="2" customFormat="1" ht="24.15" customHeight="1">
      <c r="A197" s="33"/>
      <c r="B197" s="34"/>
      <c r="C197" s="212" t="s">
        <v>334</v>
      </c>
      <c r="D197" s="212" t="s">
        <v>181</v>
      </c>
      <c r="E197" s="213" t="s">
        <v>335</v>
      </c>
      <c r="F197" s="214" t="s">
        <v>336</v>
      </c>
      <c r="G197" s="215" t="s">
        <v>184</v>
      </c>
      <c r="H197" s="216">
        <v>460</v>
      </c>
      <c r="I197" s="217">
        <v>0</v>
      </c>
      <c r="J197" s="217">
        <f>ROUND(I197*H197,2)</f>
        <v>0</v>
      </c>
      <c r="K197" s="214" t="s">
        <v>185</v>
      </c>
      <c r="L197" s="39"/>
      <c r="M197" s="218" t="s">
        <v>1</v>
      </c>
      <c r="N197" s="219" t="s">
        <v>45</v>
      </c>
      <c r="O197" s="220">
        <v>0.080000000000000002</v>
      </c>
      <c r="P197" s="220">
        <f>O197*H197</f>
        <v>36.800000000000004</v>
      </c>
      <c r="Q197" s="220">
        <v>0.10434</v>
      </c>
      <c r="R197" s="220">
        <f>Q197*H197</f>
        <v>47.996400000000001</v>
      </c>
      <c r="S197" s="220">
        <v>0</v>
      </c>
      <c r="T197" s="221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22" t="s">
        <v>186</v>
      </c>
      <c r="AT197" s="222" t="s">
        <v>181</v>
      </c>
      <c r="AU197" s="222" t="s">
        <v>90</v>
      </c>
      <c r="AY197" s="17" t="s">
        <v>179</v>
      </c>
      <c r="BE197" s="223">
        <f>IF(N197="základní",J197,0)</f>
        <v>0</v>
      </c>
      <c r="BF197" s="223">
        <f>IF(N197="snížená",J197,0)</f>
        <v>0</v>
      </c>
      <c r="BG197" s="223">
        <f>IF(N197="zákl. přenesená",J197,0)</f>
        <v>0</v>
      </c>
      <c r="BH197" s="223">
        <f>IF(N197="sníž. přenesená",J197,0)</f>
        <v>0</v>
      </c>
      <c r="BI197" s="223">
        <f>IF(N197="nulová",J197,0)</f>
        <v>0</v>
      </c>
      <c r="BJ197" s="17" t="s">
        <v>88</v>
      </c>
      <c r="BK197" s="223">
        <f>ROUND(I197*H197,2)</f>
        <v>0</v>
      </c>
      <c r="BL197" s="17" t="s">
        <v>186</v>
      </c>
      <c r="BM197" s="222" t="s">
        <v>337</v>
      </c>
    </row>
    <row r="198" s="14" customFormat="1">
      <c r="A198" s="14"/>
      <c r="B198" s="234"/>
      <c r="C198" s="235"/>
      <c r="D198" s="226" t="s">
        <v>188</v>
      </c>
      <c r="E198" s="236" t="s">
        <v>1</v>
      </c>
      <c r="F198" s="237" t="s">
        <v>338</v>
      </c>
      <c r="G198" s="235"/>
      <c r="H198" s="238">
        <v>460</v>
      </c>
      <c r="I198" s="235"/>
      <c r="J198" s="235"/>
      <c r="K198" s="235"/>
      <c r="L198" s="239"/>
      <c r="M198" s="240"/>
      <c r="N198" s="241"/>
      <c r="O198" s="241"/>
      <c r="P198" s="241"/>
      <c r="Q198" s="241"/>
      <c r="R198" s="241"/>
      <c r="S198" s="241"/>
      <c r="T198" s="24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3" t="s">
        <v>188</v>
      </c>
      <c r="AU198" s="243" t="s">
        <v>90</v>
      </c>
      <c r="AV198" s="14" t="s">
        <v>90</v>
      </c>
      <c r="AW198" s="14" t="s">
        <v>36</v>
      </c>
      <c r="AX198" s="14" t="s">
        <v>88</v>
      </c>
      <c r="AY198" s="243" t="s">
        <v>179</v>
      </c>
    </row>
    <row r="199" s="2" customFormat="1" ht="24.15" customHeight="1">
      <c r="A199" s="33"/>
      <c r="B199" s="34"/>
      <c r="C199" s="212" t="s">
        <v>339</v>
      </c>
      <c r="D199" s="212" t="s">
        <v>181</v>
      </c>
      <c r="E199" s="213" t="s">
        <v>340</v>
      </c>
      <c r="F199" s="214" t="s">
        <v>341</v>
      </c>
      <c r="G199" s="215" t="s">
        <v>184</v>
      </c>
      <c r="H199" s="216">
        <v>70</v>
      </c>
      <c r="I199" s="217">
        <v>0</v>
      </c>
      <c r="J199" s="217">
        <f>ROUND(I199*H199,2)</f>
        <v>0</v>
      </c>
      <c r="K199" s="214" t="s">
        <v>223</v>
      </c>
      <c r="L199" s="39"/>
      <c r="M199" s="218" t="s">
        <v>1</v>
      </c>
      <c r="N199" s="219" t="s">
        <v>45</v>
      </c>
      <c r="O199" s="220">
        <v>0.0040000000000000001</v>
      </c>
      <c r="P199" s="220">
        <f>O199*H199</f>
        <v>0.28000000000000003</v>
      </c>
      <c r="Q199" s="220">
        <v>0</v>
      </c>
      <c r="R199" s="220">
        <f>Q199*H199</f>
        <v>0</v>
      </c>
      <c r="S199" s="220">
        <v>0</v>
      </c>
      <c r="T199" s="221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22" t="s">
        <v>186</v>
      </c>
      <c r="AT199" s="222" t="s">
        <v>181</v>
      </c>
      <c r="AU199" s="222" t="s">
        <v>90</v>
      </c>
      <c r="AY199" s="17" t="s">
        <v>179</v>
      </c>
      <c r="BE199" s="223">
        <f>IF(N199="základní",J199,0)</f>
        <v>0</v>
      </c>
      <c r="BF199" s="223">
        <f>IF(N199="snížená",J199,0)</f>
        <v>0</v>
      </c>
      <c r="BG199" s="223">
        <f>IF(N199="zákl. přenesená",J199,0)</f>
        <v>0</v>
      </c>
      <c r="BH199" s="223">
        <f>IF(N199="sníž. přenesená",J199,0)</f>
        <v>0</v>
      </c>
      <c r="BI199" s="223">
        <f>IF(N199="nulová",J199,0)</f>
        <v>0</v>
      </c>
      <c r="BJ199" s="17" t="s">
        <v>88</v>
      </c>
      <c r="BK199" s="223">
        <f>ROUND(I199*H199,2)</f>
        <v>0</v>
      </c>
      <c r="BL199" s="17" t="s">
        <v>186</v>
      </c>
      <c r="BM199" s="222" t="s">
        <v>342</v>
      </c>
    </row>
    <row r="200" s="14" customFormat="1">
      <c r="A200" s="14"/>
      <c r="B200" s="234"/>
      <c r="C200" s="235"/>
      <c r="D200" s="226" t="s">
        <v>188</v>
      </c>
      <c r="E200" s="236" t="s">
        <v>149</v>
      </c>
      <c r="F200" s="237" t="s">
        <v>343</v>
      </c>
      <c r="G200" s="235"/>
      <c r="H200" s="238">
        <v>70</v>
      </c>
      <c r="I200" s="235"/>
      <c r="J200" s="235"/>
      <c r="K200" s="235"/>
      <c r="L200" s="239"/>
      <c r="M200" s="240"/>
      <c r="N200" s="241"/>
      <c r="O200" s="241"/>
      <c r="P200" s="241"/>
      <c r="Q200" s="241"/>
      <c r="R200" s="241"/>
      <c r="S200" s="241"/>
      <c r="T200" s="24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3" t="s">
        <v>188</v>
      </c>
      <c r="AU200" s="243" t="s">
        <v>90</v>
      </c>
      <c r="AV200" s="14" t="s">
        <v>90</v>
      </c>
      <c r="AW200" s="14" t="s">
        <v>36</v>
      </c>
      <c r="AX200" s="14" t="s">
        <v>88</v>
      </c>
      <c r="AY200" s="243" t="s">
        <v>179</v>
      </c>
    </row>
    <row r="201" s="2" customFormat="1" ht="24.15" customHeight="1">
      <c r="A201" s="33"/>
      <c r="B201" s="34"/>
      <c r="C201" s="212" t="s">
        <v>344</v>
      </c>
      <c r="D201" s="212" t="s">
        <v>181</v>
      </c>
      <c r="E201" s="213" t="s">
        <v>345</v>
      </c>
      <c r="F201" s="214" t="s">
        <v>346</v>
      </c>
      <c r="G201" s="215" t="s">
        <v>184</v>
      </c>
      <c r="H201" s="216">
        <v>4600</v>
      </c>
      <c r="I201" s="217">
        <v>0</v>
      </c>
      <c r="J201" s="217">
        <f>ROUND(I201*H201,2)</f>
        <v>0</v>
      </c>
      <c r="K201" s="214" t="s">
        <v>1</v>
      </c>
      <c r="L201" s="39"/>
      <c r="M201" s="218" t="s">
        <v>1</v>
      </c>
      <c r="N201" s="219" t="s">
        <v>45</v>
      </c>
      <c r="O201" s="220">
        <v>0.0080000000000000002</v>
      </c>
      <c r="P201" s="220">
        <f>O201*H201</f>
        <v>36.800000000000004</v>
      </c>
      <c r="Q201" s="220">
        <v>0</v>
      </c>
      <c r="R201" s="220">
        <f>Q201*H201</f>
        <v>0</v>
      </c>
      <c r="S201" s="220">
        <v>0</v>
      </c>
      <c r="T201" s="221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22" t="s">
        <v>186</v>
      </c>
      <c r="AT201" s="222" t="s">
        <v>181</v>
      </c>
      <c r="AU201" s="222" t="s">
        <v>90</v>
      </c>
      <c r="AY201" s="17" t="s">
        <v>179</v>
      </c>
      <c r="BE201" s="223">
        <f>IF(N201="základní",J201,0)</f>
        <v>0</v>
      </c>
      <c r="BF201" s="223">
        <f>IF(N201="snížená",J201,0)</f>
        <v>0</v>
      </c>
      <c r="BG201" s="223">
        <f>IF(N201="zákl. přenesená",J201,0)</f>
        <v>0</v>
      </c>
      <c r="BH201" s="223">
        <f>IF(N201="sníž. přenesená",J201,0)</f>
        <v>0</v>
      </c>
      <c r="BI201" s="223">
        <f>IF(N201="nulová",J201,0)</f>
        <v>0</v>
      </c>
      <c r="BJ201" s="17" t="s">
        <v>88</v>
      </c>
      <c r="BK201" s="223">
        <f>ROUND(I201*H201,2)</f>
        <v>0</v>
      </c>
      <c r="BL201" s="17" t="s">
        <v>186</v>
      </c>
      <c r="BM201" s="222" t="s">
        <v>347</v>
      </c>
    </row>
    <row r="202" s="14" customFormat="1">
      <c r="A202" s="14"/>
      <c r="B202" s="234"/>
      <c r="C202" s="235"/>
      <c r="D202" s="226" t="s">
        <v>188</v>
      </c>
      <c r="E202" s="236" t="s">
        <v>114</v>
      </c>
      <c r="F202" s="237" t="s">
        <v>348</v>
      </c>
      <c r="G202" s="235"/>
      <c r="H202" s="238">
        <v>4600</v>
      </c>
      <c r="I202" s="235"/>
      <c r="J202" s="235"/>
      <c r="K202" s="235"/>
      <c r="L202" s="239"/>
      <c r="M202" s="240"/>
      <c r="N202" s="241"/>
      <c r="O202" s="241"/>
      <c r="P202" s="241"/>
      <c r="Q202" s="241"/>
      <c r="R202" s="241"/>
      <c r="S202" s="241"/>
      <c r="T202" s="24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3" t="s">
        <v>188</v>
      </c>
      <c r="AU202" s="243" t="s">
        <v>90</v>
      </c>
      <c r="AV202" s="14" t="s">
        <v>90</v>
      </c>
      <c r="AW202" s="14" t="s">
        <v>36</v>
      </c>
      <c r="AX202" s="14" t="s">
        <v>88</v>
      </c>
      <c r="AY202" s="243" t="s">
        <v>179</v>
      </c>
    </row>
    <row r="203" s="2" customFormat="1" ht="24.15" customHeight="1">
      <c r="A203" s="33"/>
      <c r="B203" s="34"/>
      <c r="C203" s="212" t="s">
        <v>349</v>
      </c>
      <c r="D203" s="212" t="s">
        <v>181</v>
      </c>
      <c r="E203" s="213" t="s">
        <v>350</v>
      </c>
      <c r="F203" s="214" t="s">
        <v>351</v>
      </c>
      <c r="G203" s="215" t="s">
        <v>184</v>
      </c>
      <c r="H203" s="216">
        <v>70</v>
      </c>
      <c r="I203" s="217">
        <v>0</v>
      </c>
      <c r="J203" s="217">
        <f>ROUND(I203*H203,2)</f>
        <v>0</v>
      </c>
      <c r="K203" s="214" t="s">
        <v>223</v>
      </c>
      <c r="L203" s="39"/>
      <c r="M203" s="218" t="s">
        <v>1</v>
      </c>
      <c r="N203" s="219" t="s">
        <v>45</v>
      </c>
      <c r="O203" s="220">
        <v>0.002</v>
      </c>
      <c r="P203" s="220">
        <f>O203*H203</f>
        <v>0.14000000000000001</v>
      </c>
      <c r="Q203" s="220">
        <v>0</v>
      </c>
      <c r="R203" s="220">
        <f>Q203*H203</f>
        <v>0</v>
      </c>
      <c r="S203" s="220">
        <v>0</v>
      </c>
      <c r="T203" s="221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22" t="s">
        <v>186</v>
      </c>
      <c r="AT203" s="222" t="s">
        <v>181</v>
      </c>
      <c r="AU203" s="222" t="s">
        <v>90</v>
      </c>
      <c r="AY203" s="17" t="s">
        <v>179</v>
      </c>
      <c r="BE203" s="223">
        <f>IF(N203="základní",J203,0)</f>
        <v>0</v>
      </c>
      <c r="BF203" s="223">
        <f>IF(N203="snížená",J203,0)</f>
        <v>0</v>
      </c>
      <c r="BG203" s="223">
        <f>IF(N203="zákl. přenesená",J203,0)</f>
        <v>0</v>
      </c>
      <c r="BH203" s="223">
        <f>IF(N203="sníž. přenesená",J203,0)</f>
        <v>0</v>
      </c>
      <c r="BI203" s="223">
        <f>IF(N203="nulová",J203,0)</f>
        <v>0</v>
      </c>
      <c r="BJ203" s="17" t="s">
        <v>88</v>
      </c>
      <c r="BK203" s="223">
        <f>ROUND(I203*H203,2)</f>
        <v>0</v>
      </c>
      <c r="BL203" s="17" t="s">
        <v>186</v>
      </c>
      <c r="BM203" s="222" t="s">
        <v>352</v>
      </c>
    </row>
    <row r="204" s="14" customFormat="1">
      <c r="A204" s="14"/>
      <c r="B204" s="234"/>
      <c r="C204" s="235"/>
      <c r="D204" s="226" t="s">
        <v>188</v>
      </c>
      <c r="E204" s="236" t="s">
        <v>1</v>
      </c>
      <c r="F204" s="237" t="s">
        <v>353</v>
      </c>
      <c r="G204" s="235"/>
      <c r="H204" s="238">
        <v>70</v>
      </c>
      <c r="I204" s="235"/>
      <c r="J204" s="235"/>
      <c r="K204" s="235"/>
      <c r="L204" s="239"/>
      <c r="M204" s="240"/>
      <c r="N204" s="241"/>
      <c r="O204" s="241"/>
      <c r="P204" s="241"/>
      <c r="Q204" s="241"/>
      <c r="R204" s="241"/>
      <c r="S204" s="241"/>
      <c r="T204" s="24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3" t="s">
        <v>188</v>
      </c>
      <c r="AU204" s="243" t="s">
        <v>90</v>
      </c>
      <c r="AV204" s="14" t="s">
        <v>90</v>
      </c>
      <c r="AW204" s="14" t="s">
        <v>36</v>
      </c>
      <c r="AX204" s="14" t="s">
        <v>88</v>
      </c>
      <c r="AY204" s="243" t="s">
        <v>179</v>
      </c>
    </row>
    <row r="205" s="2" customFormat="1" ht="24.15" customHeight="1">
      <c r="A205" s="33"/>
      <c r="B205" s="34"/>
      <c r="C205" s="212" t="s">
        <v>354</v>
      </c>
      <c r="D205" s="212" t="s">
        <v>181</v>
      </c>
      <c r="E205" s="213" t="s">
        <v>355</v>
      </c>
      <c r="F205" s="214" t="s">
        <v>356</v>
      </c>
      <c r="G205" s="215" t="s">
        <v>184</v>
      </c>
      <c r="H205" s="216">
        <v>4708</v>
      </c>
      <c r="I205" s="217">
        <v>0</v>
      </c>
      <c r="J205" s="217">
        <f>ROUND(I205*H205,2)</f>
        <v>0</v>
      </c>
      <c r="K205" s="214" t="s">
        <v>1</v>
      </c>
      <c r="L205" s="39"/>
      <c r="M205" s="218" t="s">
        <v>1</v>
      </c>
      <c r="N205" s="219" t="s">
        <v>45</v>
      </c>
      <c r="O205" s="220">
        <v>0.002</v>
      </c>
      <c r="P205" s="220">
        <f>O205*H205</f>
        <v>9.4160000000000004</v>
      </c>
      <c r="Q205" s="220">
        <v>0</v>
      </c>
      <c r="R205" s="220">
        <f>Q205*H205</f>
        <v>0</v>
      </c>
      <c r="S205" s="220">
        <v>0</v>
      </c>
      <c r="T205" s="221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22" t="s">
        <v>186</v>
      </c>
      <c r="AT205" s="222" t="s">
        <v>181</v>
      </c>
      <c r="AU205" s="222" t="s">
        <v>90</v>
      </c>
      <c r="AY205" s="17" t="s">
        <v>179</v>
      </c>
      <c r="BE205" s="223">
        <f>IF(N205="základní",J205,0)</f>
        <v>0</v>
      </c>
      <c r="BF205" s="223">
        <f>IF(N205="snížená",J205,0)</f>
        <v>0</v>
      </c>
      <c r="BG205" s="223">
        <f>IF(N205="zákl. přenesená",J205,0)</f>
        <v>0</v>
      </c>
      <c r="BH205" s="223">
        <f>IF(N205="sníž. přenesená",J205,0)</f>
        <v>0</v>
      </c>
      <c r="BI205" s="223">
        <f>IF(N205="nulová",J205,0)</f>
        <v>0</v>
      </c>
      <c r="BJ205" s="17" t="s">
        <v>88</v>
      </c>
      <c r="BK205" s="223">
        <f>ROUND(I205*H205,2)</f>
        <v>0</v>
      </c>
      <c r="BL205" s="17" t="s">
        <v>186</v>
      </c>
      <c r="BM205" s="222" t="s">
        <v>357</v>
      </c>
    </row>
    <row r="206" s="14" customFormat="1">
      <c r="A206" s="14"/>
      <c r="B206" s="234"/>
      <c r="C206" s="235"/>
      <c r="D206" s="226" t="s">
        <v>188</v>
      </c>
      <c r="E206" s="236" t="s">
        <v>1</v>
      </c>
      <c r="F206" s="237" t="s">
        <v>358</v>
      </c>
      <c r="G206" s="235"/>
      <c r="H206" s="238">
        <v>4708</v>
      </c>
      <c r="I206" s="235"/>
      <c r="J206" s="235"/>
      <c r="K206" s="235"/>
      <c r="L206" s="239"/>
      <c r="M206" s="240"/>
      <c r="N206" s="241"/>
      <c r="O206" s="241"/>
      <c r="P206" s="241"/>
      <c r="Q206" s="241"/>
      <c r="R206" s="241"/>
      <c r="S206" s="241"/>
      <c r="T206" s="24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3" t="s">
        <v>188</v>
      </c>
      <c r="AU206" s="243" t="s">
        <v>90</v>
      </c>
      <c r="AV206" s="14" t="s">
        <v>90</v>
      </c>
      <c r="AW206" s="14" t="s">
        <v>36</v>
      </c>
      <c r="AX206" s="14" t="s">
        <v>88</v>
      </c>
      <c r="AY206" s="243" t="s">
        <v>179</v>
      </c>
    </row>
    <row r="207" s="2" customFormat="1" ht="33" customHeight="1">
      <c r="A207" s="33"/>
      <c r="B207" s="34"/>
      <c r="C207" s="212" t="s">
        <v>359</v>
      </c>
      <c r="D207" s="212" t="s">
        <v>181</v>
      </c>
      <c r="E207" s="213" t="s">
        <v>360</v>
      </c>
      <c r="F207" s="214" t="s">
        <v>361</v>
      </c>
      <c r="G207" s="215" t="s">
        <v>184</v>
      </c>
      <c r="H207" s="216">
        <v>4778</v>
      </c>
      <c r="I207" s="217">
        <v>0</v>
      </c>
      <c r="J207" s="217">
        <f>ROUND(I207*H207,2)</f>
        <v>0</v>
      </c>
      <c r="K207" s="214" t="s">
        <v>223</v>
      </c>
      <c r="L207" s="39"/>
      <c r="M207" s="218" t="s">
        <v>1</v>
      </c>
      <c r="N207" s="219" t="s">
        <v>45</v>
      </c>
      <c r="O207" s="220">
        <v>0.012999999999999999</v>
      </c>
      <c r="P207" s="220">
        <f>O207*H207</f>
        <v>62.113999999999997</v>
      </c>
      <c r="Q207" s="220">
        <v>0</v>
      </c>
      <c r="R207" s="220">
        <f>Q207*H207</f>
        <v>0</v>
      </c>
      <c r="S207" s="220">
        <v>0</v>
      </c>
      <c r="T207" s="221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22" t="s">
        <v>186</v>
      </c>
      <c r="AT207" s="222" t="s">
        <v>181</v>
      </c>
      <c r="AU207" s="222" t="s">
        <v>90</v>
      </c>
      <c r="AY207" s="17" t="s">
        <v>179</v>
      </c>
      <c r="BE207" s="223">
        <f>IF(N207="základní",J207,0)</f>
        <v>0</v>
      </c>
      <c r="BF207" s="223">
        <f>IF(N207="snížená",J207,0)</f>
        <v>0</v>
      </c>
      <c r="BG207" s="223">
        <f>IF(N207="zákl. přenesená",J207,0)</f>
        <v>0</v>
      </c>
      <c r="BH207" s="223">
        <f>IF(N207="sníž. přenesená",J207,0)</f>
        <v>0</v>
      </c>
      <c r="BI207" s="223">
        <f>IF(N207="nulová",J207,0)</f>
        <v>0</v>
      </c>
      <c r="BJ207" s="17" t="s">
        <v>88</v>
      </c>
      <c r="BK207" s="223">
        <f>ROUND(I207*H207,2)</f>
        <v>0</v>
      </c>
      <c r="BL207" s="17" t="s">
        <v>186</v>
      </c>
      <c r="BM207" s="222" t="s">
        <v>362</v>
      </c>
    </row>
    <row r="208" s="14" customFormat="1">
      <c r="A208" s="14"/>
      <c r="B208" s="234"/>
      <c r="C208" s="235"/>
      <c r="D208" s="226" t="s">
        <v>188</v>
      </c>
      <c r="E208" s="236" t="s">
        <v>1</v>
      </c>
      <c r="F208" s="237" t="s">
        <v>363</v>
      </c>
      <c r="G208" s="235"/>
      <c r="H208" s="238">
        <v>4778</v>
      </c>
      <c r="I208" s="235"/>
      <c r="J208" s="235"/>
      <c r="K208" s="235"/>
      <c r="L208" s="239"/>
      <c r="M208" s="240"/>
      <c r="N208" s="241"/>
      <c r="O208" s="241"/>
      <c r="P208" s="241"/>
      <c r="Q208" s="241"/>
      <c r="R208" s="241"/>
      <c r="S208" s="241"/>
      <c r="T208" s="24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3" t="s">
        <v>188</v>
      </c>
      <c r="AU208" s="243" t="s">
        <v>90</v>
      </c>
      <c r="AV208" s="14" t="s">
        <v>90</v>
      </c>
      <c r="AW208" s="14" t="s">
        <v>36</v>
      </c>
      <c r="AX208" s="14" t="s">
        <v>88</v>
      </c>
      <c r="AY208" s="243" t="s">
        <v>179</v>
      </c>
    </row>
    <row r="209" s="2" customFormat="1" ht="33" customHeight="1">
      <c r="A209" s="33"/>
      <c r="B209" s="34"/>
      <c r="C209" s="212" t="s">
        <v>364</v>
      </c>
      <c r="D209" s="212" t="s">
        <v>181</v>
      </c>
      <c r="E209" s="213" t="s">
        <v>365</v>
      </c>
      <c r="F209" s="214" t="s">
        <v>366</v>
      </c>
      <c r="G209" s="215" t="s">
        <v>184</v>
      </c>
      <c r="H209" s="216">
        <v>4670</v>
      </c>
      <c r="I209" s="217">
        <v>0</v>
      </c>
      <c r="J209" s="217">
        <f>ROUND(I209*H209,2)</f>
        <v>0</v>
      </c>
      <c r="K209" s="214" t="s">
        <v>185</v>
      </c>
      <c r="L209" s="39"/>
      <c r="M209" s="218" t="s">
        <v>1</v>
      </c>
      <c r="N209" s="219" t="s">
        <v>45</v>
      </c>
      <c r="O209" s="220">
        <v>0.019</v>
      </c>
      <c r="P209" s="220">
        <f>O209*H209</f>
        <v>88.730000000000004</v>
      </c>
      <c r="Q209" s="220">
        <v>0</v>
      </c>
      <c r="R209" s="220">
        <f>Q209*H209</f>
        <v>0</v>
      </c>
      <c r="S209" s="220">
        <v>0</v>
      </c>
      <c r="T209" s="221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22" t="s">
        <v>186</v>
      </c>
      <c r="AT209" s="222" t="s">
        <v>181</v>
      </c>
      <c r="AU209" s="222" t="s">
        <v>90</v>
      </c>
      <c r="AY209" s="17" t="s">
        <v>179</v>
      </c>
      <c r="BE209" s="223">
        <f>IF(N209="základní",J209,0)</f>
        <v>0</v>
      </c>
      <c r="BF209" s="223">
        <f>IF(N209="snížená",J209,0)</f>
        <v>0</v>
      </c>
      <c r="BG209" s="223">
        <f>IF(N209="zákl. přenesená",J209,0)</f>
        <v>0</v>
      </c>
      <c r="BH209" s="223">
        <f>IF(N209="sníž. přenesená",J209,0)</f>
        <v>0</v>
      </c>
      <c r="BI209" s="223">
        <f>IF(N209="nulová",J209,0)</f>
        <v>0</v>
      </c>
      <c r="BJ209" s="17" t="s">
        <v>88</v>
      </c>
      <c r="BK209" s="223">
        <f>ROUND(I209*H209,2)</f>
        <v>0</v>
      </c>
      <c r="BL209" s="17" t="s">
        <v>186</v>
      </c>
      <c r="BM209" s="222" t="s">
        <v>367</v>
      </c>
    </row>
    <row r="210" s="14" customFormat="1">
      <c r="A210" s="14"/>
      <c r="B210" s="234"/>
      <c r="C210" s="235"/>
      <c r="D210" s="226" t="s">
        <v>188</v>
      </c>
      <c r="E210" s="236" t="s">
        <v>1</v>
      </c>
      <c r="F210" s="237" t="s">
        <v>368</v>
      </c>
      <c r="G210" s="235"/>
      <c r="H210" s="238">
        <v>4670</v>
      </c>
      <c r="I210" s="235"/>
      <c r="J210" s="235"/>
      <c r="K210" s="235"/>
      <c r="L210" s="239"/>
      <c r="M210" s="240"/>
      <c r="N210" s="241"/>
      <c r="O210" s="241"/>
      <c r="P210" s="241"/>
      <c r="Q210" s="241"/>
      <c r="R210" s="241"/>
      <c r="S210" s="241"/>
      <c r="T210" s="24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3" t="s">
        <v>188</v>
      </c>
      <c r="AU210" s="243" t="s">
        <v>90</v>
      </c>
      <c r="AV210" s="14" t="s">
        <v>90</v>
      </c>
      <c r="AW210" s="14" t="s">
        <v>36</v>
      </c>
      <c r="AX210" s="14" t="s">
        <v>88</v>
      </c>
      <c r="AY210" s="243" t="s">
        <v>179</v>
      </c>
    </row>
    <row r="211" s="2" customFormat="1" ht="24.15" customHeight="1">
      <c r="A211" s="33"/>
      <c r="B211" s="34"/>
      <c r="C211" s="212" t="s">
        <v>369</v>
      </c>
      <c r="D211" s="212" t="s">
        <v>181</v>
      </c>
      <c r="E211" s="213" t="s">
        <v>370</v>
      </c>
      <c r="F211" s="214" t="s">
        <v>371</v>
      </c>
      <c r="G211" s="215" t="s">
        <v>184</v>
      </c>
      <c r="H211" s="216">
        <v>133</v>
      </c>
      <c r="I211" s="217">
        <v>0</v>
      </c>
      <c r="J211" s="217">
        <f>ROUND(I211*H211,2)</f>
        <v>0</v>
      </c>
      <c r="K211" s="214" t="s">
        <v>223</v>
      </c>
      <c r="L211" s="39"/>
      <c r="M211" s="218" t="s">
        <v>1</v>
      </c>
      <c r="N211" s="219" t="s">
        <v>45</v>
      </c>
      <c r="O211" s="220">
        <v>1.3240000000000001</v>
      </c>
      <c r="P211" s="220">
        <f>O211*H211</f>
        <v>176.09200000000001</v>
      </c>
      <c r="Q211" s="220">
        <v>0.50077000000000005</v>
      </c>
      <c r="R211" s="220">
        <f>Q211*H211</f>
        <v>66.602410000000006</v>
      </c>
      <c r="S211" s="220">
        <v>0</v>
      </c>
      <c r="T211" s="221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22" t="s">
        <v>186</v>
      </c>
      <c r="AT211" s="222" t="s">
        <v>181</v>
      </c>
      <c r="AU211" s="222" t="s">
        <v>90</v>
      </c>
      <c r="AY211" s="17" t="s">
        <v>179</v>
      </c>
      <c r="BE211" s="223">
        <f>IF(N211="základní",J211,0)</f>
        <v>0</v>
      </c>
      <c r="BF211" s="223">
        <f>IF(N211="snížená",J211,0)</f>
        <v>0</v>
      </c>
      <c r="BG211" s="223">
        <f>IF(N211="zákl. přenesená",J211,0)</f>
        <v>0</v>
      </c>
      <c r="BH211" s="223">
        <f>IF(N211="sníž. přenesená",J211,0)</f>
        <v>0</v>
      </c>
      <c r="BI211" s="223">
        <f>IF(N211="nulová",J211,0)</f>
        <v>0</v>
      </c>
      <c r="BJ211" s="17" t="s">
        <v>88</v>
      </c>
      <c r="BK211" s="223">
        <f>ROUND(I211*H211,2)</f>
        <v>0</v>
      </c>
      <c r="BL211" s="17" t="s">
        <v>186</v>
      </c>
      <c r="BM211" s="222" t="s">
        <v>372</v>
      </c>
    </row>
    <row r="212" s="14" customFormat="1">
      <c r="A212" s="14"/>
      <c r="B212" s="234"/>
      <c r="C212" s="235"/>
      <c r="D212" s="226" t="s">
        <v>188</v>
      </c>
      <c r="E212" s="236" t="s">
        <v>1</v>
      </c>
      <c r="F212" s="237" t="s">
        <v>373</v>
      </c>
      <c r="G212" s="235"/>
      <c r="H212" s="238">
        <v>133</v>
      </c>
      <c r="I212" s="235"/>
      <c r="J212" s="235"/>
      <c r="K212" s="235"/>
      <c r="L212" s="239"/>
      <c r="M212" s="240"/>
      <c r="N212" s="241"/>
      <c r="O212" s="241"/>
      <c r="P212" s="241"/>
      <c r="Q212" s="241"/>
      <c r="R212" s="241"/>
      <c r="S212" s="241"/>
      <c r="T212" s="24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3" t="s">
        <v>188</v>
      </c>
      <c r="AU212" s="243" t="s">
        <v>90</v>
      </c>
      <c r="AV212" s="14" t="s">
        <v>90</v>
      </c>
      <c r="AW212" s="14" t="s">
        <v>36</v>
      </c>
      <c r="AX212" s="14" t="s">
        <v>88</v>
      </c>
      <c r="AY212" s="243" t="s">
        <v>179</v>
      </c>
    </row>
    <row r="213" s="12" customFormat="1" ht="22.8" customHeight="1">
      <c r="A213" s="12"/>
      <c r="B213" s="197"/>
      <c r="C213" s="198"/>
      <c r="D213" s="199" t="s">
        <v>79</v>
      </c>
      <c r="E213" s="210" t="s">
        <v>124</v>
      </c>
      <c r="F213" s="210" t="s">
        <v>374</v>
      </c>
      <c r="G213" s="198"/>
      <c r="H213" s="198"/>
      <c r="I213" s="198"/>
      <c r="J213" s="211">
        <f>BK213</f>
        <v>0</v>
      </c>
      <c r="K213" s="198"/>
      <c r="L213" s="202"/>
      <c r="M213" s="203"/>
      <c r="N213" s="204"/>
      <c r="O213" s="204"/>
      <c r="P213" s="205">
        <f>SUM(P214:P264)</f>
        <v>360.71467200000001</v>
      </c>
      <c r="Q213" s="204"/>
      <c r="R213" s="205">
        <f>SUM(R214:R264)</f>
        <v>24.770739999999996</v>
      </c>
      <c r="S213" s="204"/>
      <c r="T213" s="206">
        <f>SUM(T214:T264)</f>
        <v>30.051600000000001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7" t="s">
        <v>88</v>
      </c>
      <c r="AT213" s="208" t="s">
        <v>79</v>
      </c>
      <c r="AU213" s="208" t="s">
        <v>88</v>
      </c>
      <c r="AY213" s="207" t="s">
        <v>179</v>
      </c>
      <c r="BK213" s="209">
        <f>SUM(BK214:BK264)</f>
        <v>0</v>
      </c>
    </row>
    <row r="214" s="2" customFormat="1" ht="24.15" customHeight="1">
      <c r="A214" s="33"/>
      <c r="B214" s="34"/>
      <c r="C214" s="212" t="s">
        <v>375</v>
      </c>
      <c r="D214" s="212" t="s">
        <v>181</v>
      </c>
      <c r="E214" s="213" t="s">
        <v>376</v>
      </c>
      <c r="F214" s="214" t="s">
        <v>377</v>
      </c>
      <c r="G214" s="215" t="s">
        <v>198</v>
      </c>
      <c r="H214" s="216">
        <v>19</v>
      </c>
      <c r="I214" s="217">
        <v>0</v>
      </c>
      <c r="J214" s="217">
        <f>ROUND(I214*H214,2)</f>
        <v>0</v>
      </c>
      <c r="K214" s="214" t="s">
        <v>223</v>
      </c>
      <c r="L214" s="39"/>
      <c r="M214" s="218" t="s">
        <v>1</v>
      </c>
      <c r="N214" s="219" t="s">
        <v>45</v>
      </c>
      <c r="O214" s="220">
        <v>0.29999999999999999</v>
      </c>
      <c r="P214" s="220">
        <f>O214*H214</f>
        <v>5.7000000000000002</v>
      </c>
      <c r="Q214" s="220">
        <v>0.0065599999999999999</v>
      </c>
      <c r="R214" s="220">
        <f>Q214*H214</f>
        <v>0.12464</v>
      </c>
      <c r="S214" s="220">
        <v>0</v>
      </c>
      <c r="T214" s="221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22" t="s">
        <v>186</v>
      </c>
      <c r="AT214" s="222" t="s">
        <v>181</v>
      </c>
      <c r="AU214" s="222" t="s">
        <v>90</v>
      </c>
      <c r="AY214" s="17" t="s">
        <v>179</v>
      </c>
      <c r="BE214" s="223">
        <f>IF(N214="základní",J214,0)</f>
        <v>0</v>
      </c>
      <c r="BF214" s="223">
        <f>IF(N214="snížená",J214,0)</f>
        <v>0</v>
      </c>
      <c r="BG214" s="223">
        <f>IF(N214="zákl. přenesená",J214,0)</f>
        <v>0</v>
      </c>
      <c r="BH214" s="223">
        <f>IF(N214="sníž. přenesená",J214,0)</f>
        <v>0</v>
      </c>
      <c r="BI214" s="223">
        <f>IF(N214="nulová",J214,0)</f>
        <v>0</v>
      </c>
      <c r="BJ214" s="17" t="s">
        <v>88</v>
      </c>
      <c r="BK214" s="223">
        <f>ROUND(I214*H214,2)</f>
        <v>0</v>
      </c>
      <c r="BL214" s="17" t="s">
        <v>186</v>
      </c>
      <c r="BM214" s="222" t="s">
        <v>378</v>
      </c>
    </row>
    <row r="215" s="13" customFormat="1">
      <c r="A215" s="13"/>
      <c r="B215" s="224"/>
      <c r="C215" s="225"/>
      <c r="D215" s="226" t="s">
        <v>188</v>
      </c>
      <c r="E215" s="227" t="s">
        <v>1</v>
      </c>
      <c r="F215" s="228" t="s">
        <v>379</v>
      </c>
      <c r="G215" s="225"/>
      <c r="H215" s="227" t="s">
        <v>1</v>
      </c>
      <c r="I215" s="225"/>
      <c r="J215" s="225"/>
      <c r="K215" s="225"/>
      <c r="L215" s="229"/>
      <c r="M215" s="230"/>
      <c r="N215" s="231"/>
      <c r="O215" s="231"/>
      <c r="P215" s="231"/>
      <c r="Q215" s="231"/>
      <c r="R215" s="231"/>
      <c r="S215" s="231"/>
      <c r="T215" s="23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3" t="s">
        <v>188</v>
      </c>
      <c r="AU215" s="233" t="s">
        <v>90</v>
      </c>
      <c r="AV215" s="13" t="s">
        <v>88</v>
      </c>
      <c r="AW215" s="13" t="s">
        <v>36</v>
      </c>
      <c r="AX215" s="13" t="s">
        <v>80</v>
      </c>
      <c r="AY215" s="233" t="s">
        <v>179</v>
      </c>
    </row>
    <row r="216" s="14" customFormat="1">
      <c r="A216" s="14"/>
      <c r="B216" s="234"/>
      <c r="C216" s="235"/>
      <c r="D216" s="226" t="s">
        <v>188</v>
      </c>
      <c r="E216" s="236" t="s">
        <v>1</v>
      </c>
      <c r="F216" s="237" t="s">
        <v>380</v>
      </c>
      <c r="G216" s="235"/>
      <c r="H216" s="238">
        <v>19</v>
      </c>
      <c r="I216" s="235"/>
      <c r="J216" s="235"/>
      <c r="K216" s="235"/>
      <c r="L216" s="239"/>
      <c r="M216" s="240"/>
      <c r="N216" s="241"/>
      <c r="O216" s="241"/>
      <c r="P216" s="241"/>
      <c r="Q216" s="241"/>
      <c r="R216" s="241"/>
      <c r="S216" s="241"/>
      <c r="T216" s="24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3" t="s">
        <v>188</v>
      </c>
      <c r="AU216" s="243" t="s">
        <v>90</v>
      </c>
      <c r="AV216" s="14" t="s">
        <v>90</v>
      </c>
      <c r="AW216" s="14" t="s">
        <v>36</v>
      </c>
      <c r="AX216" s="14" t="s">
        <v>88</v>
      </c>
      <c r="AY216" s="243" t="s">
        <v>179</v>
      </c>
    </row>
    <row r="217" s="2" customFormat="1" ht="33" customHeight="1">
      <c r="A217" s="33"/>
      <c r="B217" s="34"/>
      <c r="C217" s="212" t="s">
        <v>381</v>
      </c>
      <c r="D217" s="212" t="s">
        <v>181</v>
      </c>
      <c r="E217" s="213" t="s">
        <v>382</v>
      </c>
      <c r="F217" s="214" t="s">
        <v>383</v>
      </c>
      <c r="G217" s="215" t="s">
        <v>384</v>
      </c>
      <c r="H217" s="216">
        <v>5</v>
      </c>
      <c r="I217" s="217">
        <v>0</v>
      </c>
      <c r="J217" s="217">
        <f>ROUND(I217*H217,2)</f>
        <v>0</v>
      </c>
      <c r="K217" s="214" t="s">
        <v>1</v>
      </c>
      <c r="L217" s="39"/>
      <c r="M217" s="218" t="s">
        <v>1</v>
      </c>
      <c r="N217" s="219" t="s">
        <v>45</v>
      </c>
      <c r="O217" s="220">
        <v>0.745</v>
      </c>
      <c r="P217" s="220">
        <f>O217*H217</f>
        <v>3.7250000000000001</v>
      </c>
      <c r="Q217" s="220">
        <v>0</v>
      </c>
      <c r="R217" s="220">
        <f>Q217*H217</f>
        <v>0</v>
      </c>
      <c r="S217" s="220">
        <v>0</v>
      </c>
      <c r="T217" s="221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22" t="s">
        <v>186</v>
      </c>
      <c r="AT217" s="222" t="s">
        <v>181</v>
      </c>
      <c r="AU217" s="222" t="s">
        <v>90</v>
      </c>
      <c r="AY217" s="17" t="s">
        <v>179</v>
      </c>
      <c r="BE217" s="223">
        <f>IF(N217="základní",J217,0)</f>
        <v>0</v>
      </c>
      <c r="BF217" s="223">
        <f>IF(N217="snížená",J217,0)</f>
        <v>0</v>
      </c>
      <c r="BG217" s="223">
        <f>IF(N217="zákl. přenesená",J217,0)</f>
        <v>0</v>
      </c>
      <c r="BH217" s="223">
        <f>IF(N217="sníž. přenesená",J217,0)</f>
        <v>0</v>
      </c>
      <c r="BI217" s="223">
        <f>IF(N217="nulová",J217,0)</f>
        <v>0</v>
      </c>
      <c r="BJ217" s="17" t="s">
        <v>88</v>
      </c>
      <c r="BK217" s="223">
        <f>ROUND(I217*H217,2)</f>
        <v>0</v>
      </c>
      <c r="BL217" s="17" t="s">
        <v>186</v>
      </c>
      <c r="BM217" s="222" t="s">
        <v>385</v>
      </c>
    </row>
    <row r="218" s="13" customFormat="1">
      <c r="A218" s="13"/>
      <c r="B218" s="224"/>
      <c r="C218" s="225"/>
      <c r="D218" s="226" t="s">
        <v>188</v>
      </c>
      <c r="E218" s="227" t="s">
        <v>1</v>
      </c>
      <c r="F218" s="228" t="s">
        <v>386</v>
      </c>
      <c r="G218" s="225"/>
      <c r="H218" s="227" t="s">
        <v>1</v>
      </c>
      <c r="I218" s="225"/>
      <c r="J218" s="225"/>
      <c r="K218" s="225"/>
      <c r="L218" s="229"/>
      <c r="M218" s="230"/>
      <c r="N218" s="231"/>
      <c r="O218" s="231"/>
      <c r="P218" s="231"/>
      <c r="Q218" s="231"/>
      <c r="R218" s="231"/>
      <c r="S218" s="231"/>
      <c r="T218" s="23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3" t="s">
        <v>188</v>
      </c>
      <c r="AU218" s="233" t="s">
        <v>90</v>
      </c>
      <c r="AV218" s="13" t="s">
        <v>88</v>
      </c>
      <c r="AW218" s="13" t="s">
        <v>36</v>
      </c>
      <c r="AX218" s="13" t="s">
        <v>80</v>
      </c>
      <c r="AY218" s="233" t="s">
        <v>179</v>
      </c>
    </row>
    <row r="219" s="14" customFormat="1">
      <c r="A219" s="14"/>
      <c r="B219" s="234"/>
      <c r="C219" s="235"/>
      <c r="D219" s="226" t="s">
        <v>188</v>
      </c>
      <c r="E219" s="236" t="s">
        <v>1</v>
      </c>
      <c r="F219" s="237" t="s">
        <v>387</v>
      </c>
      <c r="G219" s="235"/>
      <c r="H219" s="238">
        <v>5</v>
      </c>
      <c r="I219" s="235"/>
      <c r="J219" s="235"/>
      <c r="K219" s="235"/>
      <c r="L219" s="239"/>
      <c r="M219" s="240"/>
      <c r="N219" s="241"/>
      <c r="O219" s="241"/>
      <c r="P219" s="241"/>
      <c r="Q219" s="241"/>
      <c r="R219" s="241"/>
      <c r="S219" s="241"/>
      <c r="T219" s="24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3" t="s">
        <v>188</v>
      </c>
      <c r="AU219" s="243" t="s">
        <v>90</v>
      </c>
      <c r="AV219" s="14" t="s">
        <v>90</v>
      </c>
      <c r="AW219" s="14" t="s">
        <v>36</v>
      </c>
      <c r="AX219" s="14" t="s">
        <v>88</v>
      </c>
      <c r="AY219" s="243" t="s">
        <v>179</v>
      </c>
    </row>
    <row r="220" s="2" customFormat="1" ht="16.5" customHeight="1">
      <c r="A220" s="33"/>
      <c r="B220" s="34"/>
      <c r="C220" s="244" t="s">
        <v>388</v>
      </c>
      <c r="D220" s="244" t="s">
        <v>278</v>
      </c>
      <c r="E220" s="245" t="s">
        <v>389</v>
      </c>
      <c r="F220" s="246" t="s">
        <v>390</v>
      </c>
      <c r="G220" s="247" t="s">
        <v>384</v>
      </c>
      <c r="H220" s="248">
        <v>2</v>
      </c>
      <c r="I220" s="249">
        <v>0</v>
      </c>
      <c r="J220" s="249">
        <f>ROUND(I220*H220,2)</f>
        <v>0</v>
      </c>
      <c r="K220" s="246" t="s">
        <v>223</v>
      </c>
      <c r="L220" s="250"/>
      <c r="M220" s="251" t="s">
        <v>1</v>
      </c>
      <c r="N220" s="252" t="s">
        <v>45</v>
      </c>
      <c r="O220" s="220">
        <v>0</v>
      </c>
      <c r="P220" s="220">
        <f>O220*H220</f>
        <v>0</v>
      </c>
      <c r="Q220" s="220">
        <v>0.00156</v>
      </c>
      <c r="R220" s="220">
        <f>Q220*H220</f>
        <v>0.0031199999999999999</v>
      </c>
      <c r="S220" s="220">
        <v>0</v>
      </c>
      <c r="T220" s="221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22" t="s">
        <v>124</v>
      </c>
      <c r="AT220" s="222" t="s">
        <v>278</v>
      </c>
      <c r="AU220" s="222" t="s">
        <v>90</v>
      </c>
      <c r="AY220" s="17" t="s">
        <v>179</v>
      </c>
      <c r="BE220" s="223">
        <f>IF(N220="základní",J220,0)</f>
        <v>0</v>
      </c>
      <c r="BF220" s="223">
        <f>IF(N220="snížená",J220,0)</f>
        <v>0</v>
      </c>
      <c r="BG220" s="223">
        <f>IF(N220="zákl. přenesená",J220,0)</f>
        <v>0</v>
      </c>
      <c r="BH220" s="223">
        <f>IF(N220="sníž. přenesená",J220,0)</f>
        <v>0</v>
      </c>
      <c r="BI220" s="223">
        <f>IF(N220="nulová",J220,0)</f>
        <v>0</v>
      </c>
      <c r="BJ220" s="17" t="s">
        <v>88</v>
      </c>
      <c r="BK220" s="223">
        <f>ROUND(I220*H220,2)</f>
        <v>0</v>
      </c>
      <c r="BL220" s="17" t="s">
        <v>186</v>
      </c>
      <c r="BM220" s="222" t="s">
        <v>391</v>
      </c>
    </row>
    <row r="221" s="2" customFormat="1" ht="16.5" customHeight="1">
      <c r="A221" s="33"/>
      <c r="B221" s="34"/>
      <c r="C221" s="244" t="s">
        <v>392</v>
      </c>
      <c r="D221" s="244" t="s">
        <v>278</v>
      </c>
      <c r="E221" s="245" t="s">
        <v>393</v>
      </c>
      <c r="F221" s="246" t="s">
        <v>394</v>
      </c>
      <c r="G221" s="247" t="s">
        <v>384</v>
      </c>
      <c r="H221" s="248">
        <v>3</v>
      </c>
      <c r="I221" s="249">
        <v>0</v>
      </c>
      <c r="J221" s="249">
        <f>ROUND(I221*H221,2)</f>
        <v>0</v>
      </c>
      <c r="K221" s="246" t="s">
        <v>185</v>
      </c>
      <c r="L221" s="250"/>
      <c r="M221" s="251" t="s">
        <v>1</v>
      </c>
      <c r="N221" s="252" t="s">
        <v>45</v>
      </c>
      <c r="O221" s="220">
        <v>0</v>
      </c>
      <c r="P221" s="220">
        <f>O221*H221</f>
        <v>0</v>
      </c>
      <c r="Q221" s="220">
        <v>0.0016000000000000001</v>
      </c>
      <c r="R221" s="220">
        <f>Q221*H221</f>
        <v>0.0048000000000000004</v>
      </c>
      <c r="S221" s="220">
        <v>0</v>
      </c>
      <c r="T221" s="221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222" t="s">
        <v>124</v>
      </c>
      <c r="AT221" s="222" t="s">
        <v>278</v>
      </c>
      <c r="AU221" s="222" t="s">
        <v>90</v>
      </c>
      <c r="AY221" s="17" t="s">
        <v>179</v>
      </c>
      <c r="BE221" s="223">
        <f>IF(N221="základní",J221,0)</f>
        <v>0</v>
      </c>
      <c r="BF221" s="223">
        <f>IF(N221="snížená",J221,0)</f>
        <v>0</v>
      </c>
      <c r="BG221" s="223">
        <f>IF(N221="zákl. přenesená",J221,0)</f>
        <v>0</v>
      </c>
      <c r="BH221" s="223">
        <f>IF(N221="sníž. přenesená",J221,0)</f>
        <v>0</v>
      </c>
      <c r="BI221" s="223">
        <f>IF(N221="nulová",J221,0)</f>
        <v>0</v>
      </c>
      <c r="BJ221" s="17" t="s">
        <v>88</v>
      </c>
      <c r="BK221" s="223">
        <f>ROUND(I221*H221,2)</f>
        <v>0</v>
      </c>
      <c r="BL221" s="17" t="s">
        <v>186</v>
      </c>
      <c r="BM221" s="222" t="s">
        <v>395</v>
      </c>
    </row>
    <row r="222" s="2" customFormat="1" ht="33" customHeight="1">
      <c r="A222" s="33"/>
      <c r="B222" s="34"/>
      <c r="C222" s="212" t="s">
        <v>396</v>
      </c>
      <c r="D222" s="212" t="s">
        <v>181</v>
      </c>
      <c r="E222" s="213" t="s">
        <v>397</v>
      </c>
      <c r="F222" s="214" t="s">
        <v>398</v>
      </c>
      <c r="G222" s="215" t="s">
        <v>384</v>
      </c>
      <c r="H222" s="216">
        <v>2</v>
      </c>
      <c r="I222" s="217">
        <v>0</v>
      </c>
      <c r="J222" s="217">
        <f>ROUND(I222*H222,2)</f>
        <v>0</v>
      </c>
      <c r="K222" s="214" t="s">
        <v>1</v>
      </c>
      <c r="L222" s="39"/>
      <c r="M222" s="218" t="s">
        <v>1</v>
      </c>
      <c r="N222" s="219" t="s">
        <v>45</v>
      </c>
      <c r="O222" s="220">
        <v>1.8640000000000001</v>
      </c>
      <c r="P222" s="220">
        <f>O222*H222</f>
        <v>3.7280000000000002</v>
      </c>
      <c r="Q222" s="220">
        <v>0</v>
      </c>
      <c r="R222" s="220">
        <f>Q222*H222</f>
        <v>0</v>
      </c>
      <c r="S222" s="220">
        <v>0</v>
      </c>
      <c r="T222" s="221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222" t="s">
        <v>186</v>
      </c>
      <c r="AT222" s="222" t="s">
        <v>181</v>
      </c>
      <c r="AU222" s="222" t="s">
        <v>90</v>
      </c>
      <c r="AY222" s="17" t="s">
        <v>179</v>
      </c>
      <c r="BE222" s="223">
        <f>IF(N222="základní",J222,0)</f>
        <v>0</v>
      </c>
      <c r="BF222" s="223">
        <f>IF(N222="snížená",J222,0)</f>
        <v>0</v>
      </c>
      <c r="BG222" s="223">
        <f>IF(N222="zákl. přenesená",J222,0)</f>
        <v>0</v>
      </c>
      <c r="BH222" s="223">
        <f>IF(N222="sníž. přenesená",J222,0)</f>
        <v>0</v>
      </c>
      <c r="BI222" s="223">
        <f>IF(N222="nulová",J222,0)</f>
        <v>0</v>
      </c>
      <c r="BJ222" s="17" t="s">
        <v>88</v>
      </c>
      <c r="BK222" s="223">
        <f>ROUND(I222*H222,2)</f>
        <v>0</v>
      </c>
      <c r="BL222" s="17" t="s">
        <v>186</v>
      </c>
      <c r="BM222" s="222" t="s">
        <v>399</v>
      </c>
    </row>
    <row r="223" s="13" customFormat="1">
      <c r="A223" s="13"/>
      <c r="B223" s="224"/>
      <c r="C223" s="225"/>
      <c r="D223" s="226" t="s">
        <v>188</v>
      </c>
      <c r="E223" s="227" t="s">
        <v>1</v>
      </c>
      <c r="F223" s="228" t="s">
        <v>386</v>
      </c>
      <c r="G223" s="225"/>
      <c r="H223" s="227" t="s">
        <v>1</v>
      </c>
      <c r="I223" s="225"/>
      <c r="J223" s="225"/>
      <c r="K223" s="225"/>
      <c r="L223" s="229"/>
      <c r="M223" s="230"/>
      <c r="N223" s="231"/>
      <c r="O223" s="231"/>
      <c r="P223" s="231"/>
      <c r="Q223" s="231"/>
      <c r="R223" s="231"/>
      <c r="S223" s="231"/>
      <c r="T223" s="23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3" t="s">
        <v>188</v>
      </c>
      <c r="AU223" s="233" t="s">
        <v>90</v>
      </c>
      <c r="AV223" s="13" t="s">
        <v>88</v>
      </c>
      <c r="AW223" s="13" t="s">
        <v>36</v>
      </c>
      <c r="AX223" s="13" t="s">
        <v>80</v>
      </c>
      <c r="AY223" s="233" t="s">
        <v>179</v>
      </c>
    </row>
    <row r="224" s="14" customFormat="1">
      <c r="A224" s="14"/>
      <c r="B224" s="234"/>
      <c r="C224" s="235"/>
      <c r="D224" s="226" t="s">
        <v>188</v>
      </c>
      <c r="E224" s="236" t="s">
        <v>1</v>
      </c>
      <c r="F224" s="237" t="s">
        <v>400</v>
      </c>
      <c r="G224" s="235"/>
      <c r="H224" s="238">
        <v>2</v>
      </c>
      <c r="I224" s="235"/>
      <c r="J224" s="235"/>
      <c r="K224" s="235"/>
      <c r="L224" s="239"/>
      <c r="M224" s="240"/>
      <c r="N224" s="241"/>
      <c r="O224" s="241"/>
      <c r="P224" s="241"/>
      <c r="Q224" s="241"/>
      <c r="R224" s="241"/>
      <c r="S224" s="241"/>
      <c r="T224" s="24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3" t="s">
        <v>188</v>
      </c>
      <c r="AU224" s="243" t="s">
        <v>90</v>
      </c>
      <c r="AV224" s="14" t="s">
        <v>90</v>
      </c>
      <c r="AW224" s="14" t="s">
        <v>36</v>
      </c>
      <c r="AX224" s="14" t="s">
        <v>88</v>
      </c>
      <c r="AY224" s="243" t="s">
        <v>179</v>
      </c>
    </row>
    <row r="225" s="2" customFormat="1" ht="16.5" customHeight="1">
      <c r="A225" s="33"/>
      <c r="B225" s="34"/>
      <c r="C225" s="244" t="s">
        <v>401</v>
      </c>
      <c r="D225" s="244" t="s">
        <v>278</v>
      </c>
      <c r="E225" s="245" t="s">
        <v>402</v>
      </c>
      <c r="F225" s="246" t="s">
        <v>403</v>
      </c>
      <c r="G225" s="247" t="s">
        <v>384</v>
      </c>
      <c r="H225" s="248">
        <v>2</v>
      </c>
      <c r="I225" s="249">
        <v>0</v>
      </c>
      <c r="J225" s="249">
        <f>ROUND(I225*H225,2)</f>
        <v>0</v>
      </c>
      <c r="K225" s="246" t="s">
        <v>185</v>
      </c>
      <c r="L225" s="250"/>
      <c r="M225" s="251" t="s">
        <v>1</v>
      </c>
      <c r="N225" s="252" t="s">
        <v>45</v>
      </c>
      <c r="O225" s="220">
        <v>0</v>
      </c>
      <c r="P225" s="220">
        <f>O225*H225</f>
        <v>0</v>
      </c>
      <c r="Q225" s="220">
        <v>0.0091999999999999998</v>
      </c>
      <c r="R225" s="220">
        <f>Q225*H225</f>
        <v>0.0184</v>
      </c>
      <c r="S225" s="220">
        <v>0</v>
      </c>
      <c r="T225" s="221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222" t="s">
        <v>124</v>
      </c>
      <c r="AT225" s="222" t="s">
        <v>278</v>
      </c>
      <c r="AU225" s="222" t="s">
        <v>90</v>
      </c>
      <c r="AY225" s="17" t="s">
        <v>179</v>
      </c>
      <c r="BE225" s="223">
        <f>IF(N225="základní",J225,0)</f>
        <v>0</v>
      </c>
      <c r="BF225" s="223">
        <f>IF(N225="snížená",J225,0)</f>
        <v>0</v>
      </c>
      <c r="BG225" s="223">
        <f>IF(N225="zákl. přenesená",J225,0)</f>
        <v>0</v>
      </c>
      <c r="BH225" s="223">
        <f>IF(N225="sníž. přenesená",J225,0)</f>
        <v>0</v>
      </c>
      <c r="BI225" s="223">
        <f>IF(N225="nulová",J225,0)</f>
        <v>0</v>
      </c>
      <c r="BJ225" s="17" t="s">
        <v>88</v>
      </c>
      <c r="BK225" s="223">
        <f>ROUND(I225*H225,2)</f>
        <v>0</v>
      </c>
      <c r="BL225" s="17" t="s">
        <v>186</v>
      </c>
      <c r="BM225" s="222" t="s">
        <v>404</v>
      </c>
    </row>
    <row r="226" s="2" customFormat="1" ht="24.15" customHeight="1">
      <c r="A226" s="33"/>
      <c r="B226" s="34"/>
      <c r="C226" s="212" t="s">
        <v>405</v>
      </c>
      <c r="D226" s="212" t="s">
        <v>181</v>
      </c>
      <c r="E226" s="213" t="s">
        <v>406</v>
      </c>
      <c r="F226" s="214" t="s">
        <v>407</v>
      </c>
      <c r="G226" s="215" t="s">
        <v>208</v>
      </c>
      <c r="H226" s="216">
        <v>2.355</v>
      </c>
      <c r="I226" s="217">
        <v>0</v>
      </c>
      <c r="J226" s="217">
        <f>ROUND(I226*H226,2)</f>
        <v>0</v>
      </c>
      <c r="K226" s="214" t="s">
        <v>223</v>
      </c>
      <c r="L226" s="39"/>
      <c r="M226" s="218" t="s">
        <v>1</v>
      </c>
      <c r="N226" s="219" t="s">
        <v>45</v>
      </c>
      <c r="O226" s="220">
        <v>2.177</v>
      </c>
      <c r="P226" s="220">
        <f>O226*H226</f>
        <v>5.1268349999999998</v>
      </c>
      <c r="Q226" s="220">
        <v>0</v>
      </c>
      <c r="R226" s="220">
        <f>Q226*H226</f>
        <v>0</v>
      </c>
      <c r="S226" s="220">
        <v>1.9199999999999999</v>
      </c>
      <c r="T226" s="221">
        <f>S226*H226</f>
        <v>4.5215999999999994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22" t="s">
        <v>186</v>
      </c>
      <c r="AT226" s="222" t="s">
        <v>181</v>
      </c>
      <c r="AU226" s="222" t="s">
        <v>90</v>
      </c>
      <c r="AY226" s="17" t="s">
        <v>179</v>
      </c>
      <c r="BE226" s="223">
        <f>IF(N226="základní",J226,0)</f>
        <v>0</v>
      </c>
      <c r="BF226" s="223">
        <f>IF(N226="snížená",J226,0)</f>
        <v>0</v>
      </c>
      <c r="BG226" s="223">
        <f>IF(N226="zákl. přenesená",J226,0)</f>
        <v>0</v>
      </c>
      <c r="BH226" s="223">
        <f>IF(N226="sníž. přenesená",J226,0)</f>
        <v>0</v>
      </c>
      <c r="BI226" s="223">
        <f>IF(N226="nulová",J226,0)</f>
        <v>0</v>
      </c>
      <c r="BJ226" s="17" t="s">
        <v>88</v>
      </c>
      <c r="BK226" s="223">
        <f>ROUND(I226*H226,2)</f>
        <v>0</v>
      </c>
      <c r="BL226" s="17" t="s">
        <v>186</v>
      </c>
      <c r="BM226" s="222" t="s">
        <v>408</v>
      </c>
    </row>
    <row r="227" s="13" customFormat="1">
      <c r="A227" s="13"/>
      <c r="B227" s="224"/>
      <c r="C227" s="225"/>
      <c r="D227" s="226" t="s">
        <v>188</v>
      </c>
      <c r="E227" s="227" t="s">
        <v>1</v>
      </c>
      <c r="F227" s="228" t="s">
        <v>409</v>
      </c>
      <c r="G227" s="225"/>
      <c r="H227" s="227" t="s">
        <v>1</v>
      </c>
      <c r="I227" s="225"/>
      <c r="J227" s="225"/>
      <c r="K227" s="225"/>
      <c r="L227" s="229"/>
      <c r="M227" s="230"/>
      <c r="N227" s="231"/>
      <c r="O227" s="231"/>
      <c r="P227" s="231"/>
      <c r="Q227" s="231"/>
      <c r="R227" s="231"/>
      <c r="S227" s="231"/>
      <c r="T227" s="23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3" t="s">
        <v>188</v>
      </c>
      <c r="AU227" s="233" t="s">
        <v>90</v>
      </c>
      <c r="AV227" s="13" t="s">
        <v>88</v>
      </c>
      <c r="AW227" s="13" t="s">
        <v>36</v>
      </c>
      <c r="AX227" s="13" t="s">
        <v>80</v>
      </c>
      <c r="AY227" s="233" t="s">
        <v>179</v>
      </c>
    </row>
    <row r="228" s="13" customFormat="1">
      <c r="A228" s="13"/>
      <c r="B228" s="224"/>
      <c r="C228" s="225"/>
      <c r="D228" s="226" t="s">
        <v>188</v>
      </c>
      <c r="E228" s="227" t="s">
        <v>1</v>
      </c>
      <c r="F228" s="228" t="s">
        <v>410</v>
      </c>
      <c r="G228" s="225"/>
      <c r="H228" s="227" t="s">
        <v>1</v>
      </c>
      <c r="I228" s="225"/>
      <c r="J228" s="225"/>
      <c r="K228" s="225"/>
      <c r="L228" s="229"/>
      <c r="M228" s="230"/>
      <c r="N228" s="231"/>
      <c r="O228" s="231"/>
      <c r="P228" s="231"/>
      <c r="Q228" s="231"/>
      <c r="R228" s="231"/>
      <c r="S228" s="231"/>
      <c r="T228" s="23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3" t="s">
        <v>188</v>
      </c>
      <c r="AU228" s="233" t="s">
        <v>90</v>
      </c>
      <c r="AV228" s="13" t="s">
        <v>88</v>
      </c>
      <c r="AW228" s="13" t="s">
        <v>36</v>
      </c>
      <c r="AX228" s="13" t="s">
        <v>80</v>
      </c>
      <c r="AY228" s="233" t="s">
        <v>179</v>
      </c>
    </row>
    <row r="229" s="13" customFormat="1">
      <c r="A229" s="13"/>
      <c r="B229" s="224"/>
      <c r="C229" s="225"/>
      <c r="D229" s="226" t="s">
        <v>188</v>
      </c>
      <c r="E229" s="227" t="s">
        <v>1</v>
      </c>
      <c r="F229" s="228" t="s">
        <v>411</v>
      </c>
      <c r="G229" s="225"/>
      <c r="H229" s="227" t="s">
        <v>1</v>
      </c>
      <c r="I229" s="225"/>
      <c r="J229" s="225"/>
      <c r="K229" s="225"/>
      <c r="L229" s="229"/>
      <c r="M229" s="230"/>
      <c r="N229" s="231"/>
      <c r="O229" s="231"/>
      <c r="P229" s="231"/>
      <c r="Q229" s="231"/>
      <c r="R229" s="231"/>
      <c r="S229" s="231"/>
      <c r="T229" s="23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3" t="s">
        <v>188</v>
      </c>
      <c r="AU229" s="233" t="s">
        <v>90</v>
      </c>
      <c r="AV229" s="13" t="s">
        <v>88</v>
      </c>
      <c r="AW229" s="13" t="s">
        <v>36</v>
      </c>
      <c r="AX229" s="13" t="s">
        <v>80</v>
      </c>
      <c r="AY229" s="233" t="s">
        <v>179</v>
      </c>
    </row>
    <row r="230" s="13" customFormat="1">
      <c r="A230" s="13"/>
      <c r="B230" s="224"/>
      <c r="C230" s="225"/>
      <c r="D230" s="226" t="s">
        <v>188</v>
      </c>
      <c r="E230" s="227" t="s">
        <v>1</v>
      </c>
      <c r="F230" s="228" t="s">
        <v>412</v>
      </c>
      <c r="G230" s="225"/>
      <c r="H230" s="227" t="s">
        <v>1</v>
      </c>
      <c r="I230" s="225"/>
      <c r="J230" s="225"/>
      <c r="K230" s="225"/>
      <c r="L230" s="229"/>
      <c r="M230" s="230"/>
      <c r="N230" s="231"/>
      <c r="O230" s="231"/>
      <c r="P230" s="231"/>
      <c r="Q230" s="231"/>
      <c r="R230" s="231"/>
      <c r="S230" s="231"/>
      <c r="T230" s="23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3" t="s">
        <v>188</v>
      </c>
      <c r="AU230" s="233" t="s">
        <v>90</v>
      </c>
      <c r="AV230" s="13" t="s">
        <v>88</v>
      </c>
      <c r="AW230" s="13" t="s">
        <v>36</v>
      </c>
      <c r="AX230" s="13" t="s">
        <v>80</v>
      </c>
      <c r="AY230" s="233" t="s">
        <v>179</v>
      </c>
    </row>
    <row r="231" s="13" customFormat="1">
      <c r="A231" s="13"/>
      <c r="B231" s="224"/>
      <c r="C231" s="225"/>
      <c r="D231" s="226" t="s">
        <v>188</v>
      </c>
      <c r="E231" s="227" t="s">
        <v>1</v>
      </c>
      <c r="F231" s="228" t="s">
        <v>413</v>
      </c>
      <c r="G231" s="225"/>
      <c r="H231" s="227" t="s">
        <v>1</v>
      </c>
      <c r="I231" s="225"/>
      <c r="J231" s="225"/>
      <c r="K231" s="225"/>
      <c r="L231" s="229"/>
      <c r="M231" s="230"/>
      <c r="N231" s="231"/>
      <c r="O231" s="231"/>
      <c r="P231" s="231"/>
      <c r="Q231" s="231"/>
      <c r="R231" s="231"/>
      <c r="S231" s="231"/>
      <c r="T231" s="23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3" t="s">
        <v>188</v>
      </c>
      <c r="AU231" s="233" t="s">
        <v>90</v>
      </c>
      <c r="AV231" s="13" t="s">
        <v>88</v>
      </c>
      <c r="AW231" s="13" t="s">
        <v>36</v>
      </c>
      <c r="AX231" s="13" t="s">
        <v>80</v>
      </c>
      <c r="AY231" s="233" t="s">
        <v>179</v>
      </c>
    </row>
    <row r="232" s="13" customFormat="1">
      <c r="A232" s="13"/>
      <c r="B232" s="224"/>
      <c r="C232" s="225"/>
      <c r="D232" s="226" t="s">
        <v>188</v>
      </c>
      <c r="E232" s="227" t="s">
        <v>1</v>
      </c>
      <c r="F232" s="228" t="s">
        <v>414</v>
      </c>
      <c r="G232" s="225"/>
      <c r="H232" s="227" t="s">
        <v>1</v>
      </c>
      <c r="I232" s="225"/>
      <c r="J232" s="225"/>
      <c r="K232" s="225"/>
      <c r="L232" s="229"/>
      <c r="M232" s="230"/>
      <c r="N232" s="231"/>
      <c r="O232" s="231"/>
      <c r="P232" s="231"/>
      <c r="Q232" s="231"/>
      <c r="R232" s="231"/>
      <c r="S232" s="231"/>
      <c r="T232" s="23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3" t="s">
        <v>188</v>
      </c>
      <c r="AU232" s="233" t="s">
        <v>90</v>
      </c>
      <c r="AV232" s="13" t="s">
        <v>88</v>
      </c>
      <c r="AW232" s="13" t="s">
        <v>36</v>
      </c>
      <c r="AX232" s="13" t="s">
        <v>80</v>
      </c>
      <c r="AY232" s="233" t="s">
        <v>179</v>
      </c>
    </row>
    <row r="233" s="13" customFormat="1">
      <c r="A233" s="13"/>
      <c r="B233" s="224"/>
      <c r="C233" s="225"/>
      <c r="D233" s="226" t="s">
        <v>188</v>
      </c>
      <c r="E233" s="227" t="s">
        <v>1</v>
      </c>
      <c r="F233" s="228" t="s">
        <v>415</v>
      </c>
      <c r="G233" s="225"/>
      <c r="H233" s="227" t="s">
        <v>1</v>
      </c>
      <c r="I233" s="225"/>
      <c r="J233" s="225"/>
      <c r="K233" s="225"/>
      <c r="L233" s="229"/>
      <c r="M233" s="230"/>
      <c r="N233" s="231"/>
      <c r="O233" s="231"/>
      <c r="P233" s="231"/>
      <c r="Q233" s="231"/>
      <c r="R233" s="231"/>
      <c r="S233" s="231"/>
      <c r="T233" s="23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3" t="s">
        <v>188</v>
      </c>
      <c r="AU233" s="233" t="s">
        <v>90</v>
      </c>
      <c r="AV233" s="13" t="s">
        <v>88</v>
      </c>
      <c r="AW233" s="13" t="s">
        <v>36</v>
      </c>
      <c r="AX233" s="13" t="s">
        <v>80</v>
      </c>
      <c r="AY233" s="233" t="s">
        <v>179</v>
      </c>
    </row>
    <row r="234" s="13" customFormat="1">
      <c r="A234" s="13"/>
      <c r="B234" s="224"/>
      <c r="C234" s="225"/>
      <c r="D234" s="226" t="s">
        <v>188</v>
      </c>
      <c r="E234" s="227" t="s">
        <v>1</v>
      </c>
      <c r="F234" s="228" t="s">
        <v>416</v>
      </c>
      <c r="G234" s="225"/>
      <c r="H234" s="227" t="s">
        <v>1</v>
      </c>
      <c r="I234" s="225"/>
      <c r="J234" s="225"/>
      <c r="K234" s="225"/>
      <c r="L234" s="229"/>
      <c r="M234" s="230"/>
      <c r="N234" s="231"/>
      <c r="O234" s="231"/>
      <c r="P234" s="231"/>
      <c r="Q234" s="231"/>
      <c r="R234" s="231"/>
      <c r="S234" s="231"/>
      <c r="T234" s="23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3" t="s">
        <v>188</v>
      </c>
      <c r="AU234" s="233" t="s">
        <v>90</v>
      </c>
      <c r="AV234" s="13" t="s">
        <v>88</v>
      </c>
      <c r="AW234" s="13" t="s">
        <v>36</v>
      </c>
      <c r="AX234" s="13" t="s">
        <v>80</v>
      </c>
      <c r="AY234" s="233" t="s">
        <v>179</v>
      </c>
    </row>
    <row r="235" s="14" customFormat="1">
      <c r="A235" s="14"/>
      <c r="B235" s="234"/>
      <c r="C235" s="235"/>
      <c r="D235" s="226" t="s">
        <v>188</v>
      </c>
      <c r="E235" s="236" t="s">
        <v>126</v>
      </c>
      <c r="F235" s="237" t="s">
        <v>417</v>
      </c>
      <c r="G235" s="235"/>
      <c r="H235" s="238">
        <v>2.355</v>
      </c>
      <c r="I235" s="235"/>
      <c r="J235" s="235"/>
      <c r="K235" s="235"/>
      <c r="L235" s="239"/>
      <c r="M235" s="240"/>
      <c r="N235" s="241"/>
      <c r="O235" s="241"/>
      <c r="P235" s="241"/>
      <c r="Q235" s="241"/>
      <c r="R235" s="241"/>
      <c r="S235" s="241"/>
      <c r="T235" s="24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3" t="s">
        <v>188</v>
      </c>
      <c r="AU235" s="243" t="s">
        <v>90</v>
      </c>
      <c r="AV235" s="14" t="s">
        <v>90</v>
      </c>
      <c r="AW235" s="14" t="s">
        <v>36</v>
      </c>
      <c r="AX235" s="14" t="s">
        <v>88</v>
      </c>
      <c r="AY235" s="243" t="s">
        <v>179</v>
      </c>
    </row>
    <row r="236" s="2" customFormat="1" ht="24.15" customHeight="1">
      <c r="A236" s="33"/>
      <c r="B236" s="34"/>
      <c r="C236" s="212" t="s">
        <v>418</v>
      </c>
      <c r="D236" s="212" t="s">
        <v>181</v>
      </c>
      <c r="E236" s="213" t="s">
        <v>419</v>
      </c>
      <c r="F236" s="214" t="s">
        <v>420</v>
      </c>
      <c r="G236" s="215" t="s">
        <v>384</v>
      </c>
      <c r="H236" s="216">
        <v>8</v>
      </c>
      <c r="I236" s="217">
        <v>0</v>
      </c>
      <c r="J236" s="217">
        <f>ROUND(I236*H236,2)</f>
        <v>0</v>
      </c>
      <c r="K236" s="214" t="s">
        <v>1</v>
      </c>
      <c r="L236" s="39"/>
      <c r="M236" s="218" t="s">
        <v>1</v>
      </c>
      <c r="N236" s="219" t="s">
        <v>45</v>
      </c>
      <c r="O236" s="220">
        <v>0</v>
      </c>
      <c r="P236" s="220">
        <f>O236*H236</f>
        <v>0</v>
      </c>
      <c r="Q236" s="220">
        <v>0</v>
      </c>
      <c r="R236" s="220">
        <f>Q236*H236</f>
        <v>0</v>
      </c>
      <c r="S236" s="220">
        <v>0</v>
      </c>
      <c r="T236" s="221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22" t="s">
        <v>186</v>
      </c>
      <c r="AT236" s="222" t="s">
        <v>181</v>
      </c>
      <c r="AU236" s="222" t="s">
        <v>90</v>
      </c>
      <c r="AY236" s="17" t="s">
        <v>179</v>
      </c>
      <c r="BE236" s="223">
        <f>IF(N236="základní",J236,0)</f>
        <v>0</v>
      </c>
      <c r="BF236" s="223">
        <f>IF(N236="snížená",J236,0)</f>
        <v>0</v>
      </c>
      <c r="BG236" s="223">
        <f>IF(N236="zákl. přenesená",J236,0)</f>
        <v>0</v>
      </c>
      <c r="BH236" s="223">
        <f>IF(N236="sníž. přenesená",J236,0)</f>
        <v>0</v>
      </c>
      <c r="BI236" s="223">
        <f>IF(N236="nulová",J236,0)</f>
        <v>0</v>
      </c>
      <c r="BJ236" s="17" t="s">
        <v>88</v>
      </c>
      <c r="BK236" s="223">
        <f>ROUND(I236*H236,2)</f>
        <v>0</v>
      </c>
      <c r="BL236" s="17" t="s">
        <v>186</v>
      </c>
      <c r="BM236" s="222" t="s">
        <v>421</v>
      </c>
    </row>
    <row r="237" s="14" customFormat="1">
      <c r="A237" s="14"/>
      <c r="B237" s="234"/>
      <c r="C237" s="235"/>
      <c r="D237" s="226" t="s">
        <v>188</v>
      </c>
      <c r="E237" s="236" t="s">
        <v>1</v>
      </c>
      <c r="F237" s="237" t="s">
        <v>422</v>
      </c>
      <c r="G237" s="235"/>
      <c r="H237" s="238">
        <v>1</v>
      </c>
      <c r="I237" s="235"/>
      <c r="J237" s="235"/>
      <c r="K237" s="235"/>
      <c r="L237" s="239"/>
      <c r="M237" s="240"/>
      <c r="N237" s="241"/>
      <c r="O237" s="241"/>
      <c r="P237" s="241"/>
      <c r="Q237" s="241"/>
      <c r="R237" s="241"/>
      <c r="S237" s="241"/>
      <c r="T237" s="24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3" t="s">
        <v>188</v>
      </c>
      <c r="AU237" s="243" t="s">
        <v>90</v>
      </c>
      <c r="AV237" s="14" t="s">
        <v>90</v>
      </c>
      <c r="AW237" s="14" t="s">
        <v>36</v>
      </c>
      <c r="AX237" s="14" t="s">
        <v>80</v>
      </c>
      <c r="AY237" s="243" t="s">
        <v>179</v>
      </c>
    </row>
    <row r="238" s="14" customFormat="1">
      <c r="A238" s="14"/>
      <c r="B238" s="234"/>
      <c r="C238" s="235"/>
      <c r="D238" s="226" t="s">
        <v>188</v>
      </c>
      <c r="E238" s="236" t="s">
        <v>1</v>
      </c>
      <c r="F238" s="237" t="s">
        <v>423</v>
      </c>
      <c r="G238" s="235"/>
      <c r="H238" s="238">
        <v>1</v>
      </c>
      <c r="I238" s="235"/>
      <c r="J238" s="235"/>
      <c r="K238" s="235"/>
      <c r="L238" s="239"/>
      <c r="M238" s="240"/>
      <c r="N238" s="241"/>
      <c r="O238" s="241"/>
      <c r="P238" s="241"/>
      <c r="Q238" s="241"/>
      <c r="R238" s="241"/>
      <c r="S238" s="241"/>
      <c r="T238" s="24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3" t="s">
        <v>188</v>
      </c>
      <c r="AU238" s="243" t="s">
        <v>90</v>
      </c>
      <c r="AV238" s="14" t="s">
        <v>90</v>
      </c>
      <c r="AW238" s="14" t="s">
        <v>36</v>
      </c>
      <c r="AX238" s="14" t="s">
        <v>80</v>
      </c>
      <c r="AY238" s="243" t="s">
        <v>179</v>
      </c>
    </row>
    <row r="239" s="14" customFormat="1">
      <c r="A239" s="14"/>
      <c r="B239" s="234"/>
      <c r="C239" s="235"/>
      <c r="D239" s="226" t="s">
        <v>188</v>
      </c>
      <c r="E239" s="236" t="s">
        <v>1</v>
      </c>
      <c r="F239" s="237" t="s">
        <v>424</v>
      </c>
      <c r="G239" s="235"/>
      <c r="H239" s="238">
        <v>1</v>
      </c>
      <c r="I239" s="235"/>
      <c r="J239" s="235"/>
      <c r="K239" s="235"/>
      <c r="L239" s="239"/>
      <c r="M239" s="240"/>
      <c r="N239" s="241"/>
      <c r="O239" s="241"/>
      <c r="P239" s="241"/>
      <c r="Q239" s="241"/>
      <c r="R239" s="241"/>
      <c r="S239" s="241"/>
      <c r="T239" s="24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3" t="s">
        <v>188</v>
      </c>
      <c r="AU239" s="243" t="s">
        <v>90</v>
      </c>
      <c r="AV239" s="14" t="s">
        <v>90</v>
      </c>
      <c r="AW239" s="14" t="s">
        <v>36</v>
      </c>
      <c r="AX239" s="14" t="s">
        <v>80</v>
      </c>
      <c r="AY239" s="243" t="s">
        <v>179</v>
      </c>
    </row>
    <row r="240" s="14" customFormat="1">
      <c r="A240" s="14"/>
      <c r="B240" s="234"/>
      <c r="C240" s="235"/>
      <c r="D240" s="226" t="s">
        <v>188</v>
      </c>
      <c r="E240" s="236" t="s">
        <v>1</v>
      </c>
      <c r="F240" s="237" t="s">
        <v>425</v>
      </c>
      <c r="G240" s="235"/>
      <c r="H240" s="238">
        <v>1</v>
      </c>
      <c r="I240" s="235"/>
      <c r="J240" s="235"/>
      <c r="K240" s="235"/>
      <c r="L240" s="239"/>
      <c r="M240" s="240"/>
      <c r="N240" s="241"/>
      <c r="O240" s="241"/>
      <c r="P240" s="241"/>
      <c r="Q240" s="241"/>
      <c r="R240" s="241"/>
      <c r="S240" s="241"/>
      <c r="T240" s="24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3" t="s">
        <v>188</v>
      </c>
      <c r="AU240" s="243" t="s">
        <v>90</v>
      </c>
      <c r="AV240" s="14" t="s">
        <v>90</v>
      </c>
      <c r="AW240" s="14" t="s">
        <v>36</v>
      </c>
      <c r="AX240" s="14" t="s">
        <v>80</v>
      </c>
      <c r="AY240" s="243" t="s">
        <v>179</v>
      </c>
    </row>
    <row r="241" s="14" customFormat="1">
      <c r="A241" s="14"/>
      <c r="B241" s="234"/>
      <c r="C241" s="235"/>
      <c r="D241" s="226" t="s">
        <v>188</v>
      </c>
      <c r="E241" s="236" t="s">
        <v>1</v>
      </c>
      <c r="F241" s="237" t="s">
        <v>426</v>
      </c>
      <c r="G241" s="235"/>
      <c r="H241" s="238">
        <v>1</v>
      </c>
      <c r="I241" s="235"/>
      <c r="J241" s="235"/>
      <c r="K241" s="235"/>
      <c r="L241" s="239"/>
      <c r="M241" s="240"/>
      <c r="N241" s="241"/>
      <c r="O241" s="241"/>
      <c r="P241" s="241"/>
      <c r="Q241" s="241"/>
      <c r="R241" s="241"/>
      <c r="S241" s="241"/>
      <c r="T241" s="24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3" t="s">
        <v>188</v>
      </c>
      <c r="AU241" s="243" t="s">
        <v>90</v>
      </c>
      <c r="AV241" s="14" t="s">
        <v>90</v>
      </c>
      <c r="AW241" s="14" t="s">
        <v>36</v>
      </c>
      <c r="AX241" s="14" t="s">
        <v>80</v>
      </c>
      <c r="AY241" s="243" t="s">
        <v>179</v>
      </c>
    </row>
    <row r="242" s="14" customFormat="1">
      <c r="A242" s="14"/>
      <c r="B242" s="234"/>
      <c r="C242" s="235"/>
      <c r="D242" s="226" t="s">
        <v>188</v>
      </c>
      <c r="E242" s="236" t="s">
        <v>1</v>
      </c>
      <c r="F242" s="237" t="s">
        <v>427</v>
      </c>
      <c r="G242" s="235"/>
      <c r="H242" s="238">
        <v>1</v>
      </c>
      <c r="I242" s="235"/>
      <c r="J242" s="235"/>
      <c r="K242" s="235"/>
      <c r="L242" s="239"/>
      <c r="M242" s="240"/>
      <c r="N242" s="241"/>
      <c r="O242" s="241"/>
      <c r="P242" s="241"/>
      <c r="Q242" s="241"/>
      <c r="R242" s="241"/>
      <c r="S242" s="241"/>
      <c r="T242" s="24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3" t="s">
        <v>188</v>
      </c>
      <c r="AU242" s="243" t="s">
        <v>90</v>
      </c>
      <c r="AV242" s="14" t="s">
        <v>90</v>
      </c>
      <c r="AW242" s="14" t="s">
        <v>36</v>
      </c>
      <c r="AX242" s="14" t="s">
        <v>80</v>
      </c>
      <c r="AY242" s="243" t="s">
        <v>179</v>
      </c>
    </row>
    <row r="243" s="14" customFormat="1">
      <c r="A243" s="14"/>
      <c r="B243" s="234"/>
      <c r="C243" s="235"/>
      <c r="D243" s="226" t="s">
        <v>188</v>
      </c>
      <c r="E243" s="236" t="s">
        <v>1</v>
      </c>
      <c r="F243" s="237" t="s">
        <v>428</v>
      </c>
      <c r="G243" s="235"/>
      <c r="H243" s="238">
        <v>1</v>
      </c>
      <c r="I243" s="235"/>
      <c r="J243" s="235"/>
      <c r="K243" s="235"/>
      <c r="L243" s="239"/>
      <c r="M243" s="240"/>
      <c r="N243" s="241"/>
      <c r="O243" s="241"/>
      <c r="P243" s="241"/>
      <c r="Q243" s="241"/>
      <c r="R243" s="241"/>
      <c r="S243" s="241"/>
      <c r="T243" s="24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3" t="s">
        <v>188</v>
      </c>
      <c r="AU243" s="243" t="s">
        <v>90</v>
      </c>
      <c r="AV243" s="14" t="s">
        <v>90</v>
      </c>
      <c r="AW243" s="14" t="s">
        <v>36</v>
      </c>
      <c r="AX243" s="14" t="s">
        <v>80</v>
      </c>
      <c r="AY243" s="243" t="s">
        <v>179</v>
      </c>
    </row>
    <row r="244" s="14" customFormat="1">
      <c r="A244" s="14"/>
      <c r="B244" s="234"/>
      <c r="C244" s="235"/>
      <c r="D244" s="226" t="s">
        <v>188</v>
      </c>
      <c r="E244" s="236" t="s">
        <v>1</v>
      </c>
      <c r="F244" s="237" t="s">
        <v>429</v>
      </c>
      <c r="G244" s="235"/>
      <c r="H244" s="238">
        <v>1</v>
      </c>
      <c r="I244" s="235"/>
      <c r="J244" s="235"/>
      <c r="K244" s="235"/>
      <c r="L244" s="239"/>
      <c r="M244" s="240"/>
      <c r="N244" s="241"/>
      <c r="O244" s="241"/>
      <c r="P244" s="241"/>
      <c r="Q244" s="241"/>
      <c r="R244" s="241"/>
      <c r="S244" s="241"/>
      <c r="T244" s="24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3" t="s">
        <v>188</v>
      </c>
      <c r="AU244" s="243" t="s">
        <v>90</v>
      </c>
      <c r="AV244" s="14" t="s">
        <v>90</v>
      </c>
      <c r="AW244" s="14" t="s">
        <v>36</v>
      </c>
      <c r="AX244" s="14" t="s">
        <v>80</v>
      </c>
      <c r="AY244" s="243" t="s">
        <v>179</v>
      </c>
    </row>
    <row r="245" s="15" customFormat="1">
      <c r="A245" s="15"/>
      <c r="B245" s="253"/>
      <c r="C245" s="254"/>
      <c r="D245" s="226" t="s">
        <v>188</v>
      </c>
      <c r="E245" s="255" t="s">
        <v>1</v>
      </c>
      <c r="F245" s="256" t="s">
        <v>430</v>
      </c>
      <c r="G245" s="254"/>
      <c r="H245" s="257">
        <v>8</v>
      </c>
      <c r="I245" s="254"/>
      <c r="J245" s="254"/>
      <c r="K245" s="254"/>
      <c r="L245" s="258"/>
      <c r="M245" s="259"/>
      <c r="N245" s="260"/>
      <c r="O245" s="260"/>
      <c r="P245" s="260"/>
      <c r="Q245" s="260"/>
      <c r="R245" s="260"/>
      <c r="S245" s="260"/>
      <c r="T245" s="261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2" t="s">
        <v>188</v>
      </c>
      <c r="AU245" s="262" t="s">
        <v>90</v>
      </c>
      <c r="AV245" s="15" t="s">
        <v>186</v>
      </c>
      <c r="AW245" s="15" t="s">
        <v>36</v>
      </c>
      <c r="AX245" s="15" t="s">
        <v>88</v>
      </c>
      <c r="AY245" s="262" t="s">
        <v>179</v>
      </c>
    </row>
    <row r="246" s="2" customFormat="1" ht="16.5" customHeight="1">
      <c r="A246" s="33"/>
      <c r="B246" s="34"/>
      <c r="C246" s="244" t="s">
        <v>431</v>
      </c>
      <c r="D246" s="244" t="s">
        <v>278</v>
      </c>
      <c r="E246" s="245" t="s">
        <v>432</v>
      </c>
      <c r="F246" s="246" t="s">
        <v>433</v>
      </c>
      <c r="G246" s="247" t="s">
        <v>384</v>
      </c>
      <c r="H246" s="248">
        <v>8</v>
      </c>
      <c r="I246" s="249">
        <v>0</v>
      </c>
      <c r="J246" s="249">
        <f>ROUND(I246*H246,2)</f>
        <v>0</v>
      </c>
      <c r="K246" s="246" t="s">
        <v>1</v>
      </c>
      <c r="L246" s="250"/>
      <c r="M246" s="251" t="s">
        <v>1</v>
      </c>
      <c r="N246" s="252" t="s">
        <v>45</v>
      </c>
      <c r="O246" s="220">
        <v>0</v>
      </c>
      <c r="P246" s="220">
        <f>O246*H246</f>
        <v>0</v>
      </c>
      <c r="Q246" s="220">
        <v>0</v>
      </c>
      <c r="R246" s="220">
        <f>Q246*H246</f>
        <v>0</v>
      </c>
      <c r="S246" s="220">
        <v>0</v>
      </c>
      <c r="T246" s="221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222" t="s">
        <v>124</v>
      </c>
      <c r="AT246" s="222" t="s">
        <v>278</v>
      </c>
      <c r="AU246" s="222" t="s">
        <v>90</v>
      </c>
      <c r="AY246" s="17" t="s">
        <v>179</v>
      </c>
      <c r="BE246" s="223">
        <f>IF(N246="základní",J246,0)</f>
        <v>0</v>
      </c>
      <c r="BF246" s="223">
        <f>IF(N246="snížená",J246,0)</f>
        <v>0</v>
      </c>
      <c r="BG246" s="223">
        <f>IF(N246="zákl. přenesená",J246,0)</f>
        <v>0</v>
      </c>
      <c r="BH246" s="223">
        <f>IF(N246="sníž. přenesená",J246,0)</f>
        <v>0</v>
      </c>
      <c r="BI246" s="223">
        <f>IF(N246="nulová",J246,0)</f>
        <v>0</v>
      </c>
      <c r="BJ246" s="17" t="s">
        <v>88</v>
      </c>
      <c r="BK246" s="223">
        <f>ROUND(I246*H246,2)</f>
        <v>0</v>
      </c>
      <c r="BL246" s="17" t="s">
        <v>186</v>
      </c>
      <c r="BM246" s="222" t="s">
        <v>434</v>
      </c>
    </row>
    <row r="247" s="2" customFormat="1" ht="21.75" customHeight="1">
      <c r="A247" s="33"/>
      <c r="B247" s="34"/>
      <c r="C247" s="244" t="s">
        <v>435</v>
      </c>
      <c r="D247" s="244" t="s">
        <v>278</v>
      </c>
      <c r="E247" s="245" t="s">
        <v>436</v>
      </c>
      <c r="F247" s="246" t="s">
        <v>437</v>
      </c>
      <c r="G247" s="247" t="s">
        <v>384</v>
      </c>
      <c r="H247" s="248">
        <v>8</v>
      </c>
      <c r="I247" s="249">
        <v>0</v>
      </c>
      <c r="J247" s="249">
        <f>ROUND(I247*H247,2)</f>
        <v>0</v>
      </c>
      <c r="K247" s="246" t="s">
        <v>185</v>
      </c>
      <c r="L247" s="250"/>
      <c r="M247" s="251" t="s">
        <v>1</v>
      </c>
      <c r="N247" s="252" t="s">
        <v>45</v>
      </c>
      <c r="O247" s="220">
        <v>0</v>
      </c>
      <c r="P247" s="220">
        <f>O247*H247</f>
        <v>0</v>
      </c>
      <c r="Q247" s="220">
        <v>0.059999999999999998</v>
      </c>
      <c r="R247" s="220">
        <f>Q247*H247</f>
        <v>0.47999999999999998</v>
      </c>
      <c r="S247" s="220">
        <v>0</v>
      </c>
      <c r="T247" s="221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222" t="s">
        <v>124</v>
      </c>
      <c r="AT247" s="222" t="s">
        <v>278</v>
      </c>
      <c r="AU247" s="222" t="s">
        <v>90</v>
      </c>
      <c r="AY247" s="17" t="s">
        <v>179</v>
      </c>
      <c r="BE247" s="223">
        <f>IF(N247="základní",J247,0)</f>
        <v>0</v>
      </c>
      <c r="BF247" s="223">
        <f>IF(N247="snížená",J247,0)</f>
        <v>0</v>
      </c>
      <c r="BG247" s="223">
        <f>IF(N247="zákl. přenesená",J247,0)</f>
        <v>0</v>
      </c>
      <c r="BH247" s="223">
        <f>IF(N247="sníž. přenesená",J247,0)</f>
        <v>0</v>
      </c>
      <c r="BI247" s="223">
        <f>IF(N247="nulová",J247,0)</f>
        <v>0</v>
      </c>
      <c r="BJ247" s="17" t="s">
        <v>88</v>
      </c>
      <c r="BK247" s="223">
        <f>ROUND(I247*H247,2)</f>
        <v>0</v>
      </c>
      <c r="BL247" s="17" t="s">
        <v>186</v>
      </c>
      <c r="BM247" s="222" t="s">
        <v>438</v>
      </c>
    </row>
    <row r="248" s="2" customFormat="1" ht="24.15" customHeight="1">
      <c r="A248" s="33"/>
      <c r="B248" s="34"/>
      <c r="C248" s="212" t="s">
        <v>439</v>
      </c>
      <c r="D248" s="212" t="s">
        <v>181</v>
      </c>
      <c r="E248" s="213" t="s">
        <v>440</v>
      </c>
      <c r="F248" s="214" t="s">
        <v>441</v>
      </c>
      <c r="G248" s="215" t="s">
        <v>384</v>
      </c>
      <c r="H248" s="216">
        <v>28</v>
      </c>
      <c r="I248" s="217">
        <v>0</v>
      </c>
      <c r="J248" s="217">
        <f>ROUND(I248*H248,2)</f>
        <v>0</v>
      </c>
      <c r="K248" s="214" t="s">
        <v>185</v>
      </c>
      <c r="L248" s="39"/>
      <c r="M248" s="218" t="s">
        <v>1</v>
      </c>
      <c r="N248" s="219" t="s">
        <v>45</v>
      </c>
      <c r="O248" s="220">
        <v>5.9000000000000004</v>
      </c>
      <c r="P248" s="220">
        <f>O248*H248</f>
        <v>165.20000000000002</v>
      </c>
      <c r="Q248" s="220">
        <v>0.65847999999999995</v>
      </c>
      <c r="R248" s="220">
        <f>Q248*H248</f>
        <v>18.437439999999999</v>
      </c>
      <c r="S248" s="220">
        <v>0.66000000000000003</v>
      </c>
      <c r="T248" s="221">
        <f>S248*H248</f>
        <v>18.48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222" t="s">
        <v>186</v>
      </c>
      <c r="AT248" s="222" t="s">
        <v>181</v>
      </c>
      <c r="AU248" s="222" t="s">
        <v>90</v>
      </c>
      <c r="AY248" s="17" t="s">
        <v>179</v>
      </c>
      <c r="BE248" s="223">
        <f>IF(N248="základní",J248,0)</f>
        <v>0</v>
      </c>
      <c r="BF248" s="223">
        <f>IF(N248="snížená",J248,0)</f>
        <v>0</v>
      </c>
      <c r="BG248" s="223">
        <f>IF(N248="zákl. přenesená",J248,0)</f>
        <v>0</v>
      </c>
      <c r="BH248" s="223">
        <f>IF(N248="sníž. přenesená",J248,0)</f>
        <v>0</v>
      </c>
      <c r="BI248" s="223">
        <f>IF(N248="nulová",J248,0)</f>
        <v>0</v>
      </c>
      <c r="BJ248" s="17" t="s">
        <v>88</v>
      </c>
      <c r="BK248" s="223">
        <f>ROUND(I248*H248,2)</f>
        <v>0</v>
      </c>
      <c r="BL248" s="17" t="s">
        <v>186</v>
      </c>
      <c r="BM248" s="222" t="s">
        <v>442</v>
      </c>
    </row>
    <row r="249" s="13" customFormat="1">
      <c r="A249" s="13"/>
      <c r="B249" s="224"/>
      <c r="C249" s="225"/>
      <c r="D249" s="226" t="s">
        <v>188</v>
      </c>
      <c r="E249" s="227" t="s">
        <v>1</v>
      </c>
      <c r="F249" s="228" t="s">
        <v>443</v>
      </c>
      <c r="G249" s="225"/>
      <c r="H249" s="227" t="s">
        <v>1</v>
      </c>
      <c r="I249" s="225"/>
      <c r="J249" s="225"/>
      <c r="K249" s="225"/>
      <c r="L249" s="229"/>
      <c r="M249" s="230"/>
      <c r="N249" s="231"/>
      <c r="O249" s="231"/>
      <c r="P249" s="231"/>
      <c r="Q249" s="231"/>
      <c r="R249" s="231"/>
      <c r="S249" s="231"/>
      <c r="T249" s="23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3" t="s">
        <v>188</v>
      </c>
      <c r="AU249" s="233" t="s">
        <v>90</v>
      </c>
      <c r="AV249" s="13" t="s">
        <v>88</v>
      </c>
      <c r="AW249" s="13" t="s">
        <v>36</v>
      </c>
      <c r="AX249" s="13" t="s">
        <v>80</v>
      </c>
      <c r="AY249" s="233" t="s">
        <v>179</v>
      </c>
    </row>
    <row r="250" s="14" customFormat="1">
      <c r="A250" s="14"/>
      <c r="B250" s="234"/>
      <c r="C250" s="235"/>
      <c r="D250" s="226" t="s">
        <v>188</v>
      </c>
      <c r="E250" s="236" t="s">
        <v>1</v>
      </c>
      <c r="F250" s="237" t="s">
        <v>444</v>
      </c>
      <c r="G250" s="235"/>
      <c r="H250" s="238">
        <v>28</v>
      </c>
      <c r="I250" s="235"/>
      <c r="J250" s="235"/>
      <c r="K250" s="235"/>
      <c r="L250" s="239"/>
      <c r="M250" s="240"/>
      <c r="N250" s="241"/>
      <c r="O250" s="241"/>
      <c r="P250" s="241"/>
      <c r="Q250" s="241"/>
      <c r="R250" s="241"/>
      <c r="S250" s="241"/>
      <c r="T250" s="24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3" t="s">
        <v>188</v>
      </c>
      <c r="AU250" s="243" t="s">
        <v>90</v>
      </c>
      <c r="AV250" s="14" t="s">
        <v>90</v>
      </c>
      <c r="AW250" s="14" t="s">
        <v>36</v>
      </c>
      <c r="AX250" s="14" t="s">
        <v>88</v>
      </c>
      <c r="AY250" s="243" t="s">
        <v>179</v>
      </c>
    </row>
    <row r="251" s="2" customFormat="1" ht="24.15" customHeight="1">
      <c r="A251" s="33"/>
      <c r="B251" s="34"/>
      <c r="C251" s="212" t="s">
        <v>445</v>
      </c>
      <c r="D251" s="212" t="s">
        <v>181</v>
      </c>
      <c r="E251" s="213" t="s">
        <v>446</v>
      </c>
      <c r="F251" s="214" t="s">
        <v>447</v>
      </c>
      <c r="G251" s="215" t="s">
        <v>384</v>
      </c>
      <c r="H251" s="216">
        <v>44</v>
      </c>
      <c r="I251" s="217">
        <v>0</v>
      </c>
      <c r="J251" s="217">
        <f>ROUND(I251*H251,2)</f>
        <v>0</v>
      </c>
      <c r="K251" s="214" t="s">
        <v>185</v>
      </c>
      <c r="L251" s="39"/>
      <c r="M251" s="218" t="s">
        <v>1</v>
      </c>
      <c r="N251" s="219" t="s">
        <v>45</v>
      </c>
      <c r="O251" s="220">
        <v>3.0379999999999998</v>
      </c>
      <c r="P251" s="220">
        <f>O251*H251</f>
        <v>133.672</v>
      </c>
      <c r="Q251" s="220">
        <v>0.10037</v>
      </c>
      <c r="R251" s="220">
        <f>Q251*H251</f>
        <v>4.4162800000000004</v>
      </c>
      <c r="S251" s="220">
        <v>0.10000000000000001</v>
      </c>
      <c r="T251" s="221">
        <f>S251*H251</f>
        <v>4.4000000000000004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222" t="s">
        <v>186</v>
      </c>
      <c r="AT251" s="222" t="s">
        <v>181</v>
      </c>
      <c r="AU251" s="222" t="s">
        <v>90</v>
      </c>
      <c r="AY251" s="17" t="s">
        <v>179</v>
      </c>
      <c r="BE251" s="223">
        <f>IF(N251="základní",J251,0)</f>
        <v>0</v>
      </c>
      <c r="BF251" s="223">
        <f>IF(N251="snížená",J251,0)</f>
        <v>0</v>
      </c>
      <c r="BG251" s="223">
        <f>IF(N251="zákl. přenesená",J251,0)</f>
        <v>0</v>
      </c>
      <c r="BH251" s="223">
        <f>IF(N251="sníž. přenesená",J251,0)</f>
        <v>0</v>
      </c>
      <c r="BI251" s="223">
        <f>IF(N251="nulová",J251,0)</f>
        <v>0</v>
      </c>
      <c r="BJ251" s="17" t="s">
        <v>88</v>
      </c>
      <c r="BK251" s="223">
        <f>ROUND(I251*H251,2)</f>
        <v>0</v>
      </c>
      <c r="BL251" s="17" t="s">
        <v>186</v>
      </c>
      <c r="BM251" s="222" t="s">
        <v>448</v>
      </c>
    </row>
    <row r="252" s="13" customFormat="1">
      <c r="A252" s="13"/>
      <c r="B252" s="224"/>
      <c r="C252" s="225"/>
      <c r="D252" s="226" t="s">
        <v>188</v>
      </c>
      <c r="E252" s="227" t="s">
        <v>1</v>
      </c>
      <c r="F252" s="228" t="s">
        <v>443</v>
      </c>
      <c r="G252" s="225"/>
      <c r="H252" s="227" t="s">
        <v>1</v>
      </c>
      <c r="I252" s="225"/>
      <c r="J252" s="225"/>
      <c r="K252" s="225"/>
      <c r="L252" s="229"/>
      <c r="M252" s="230"/>
      <c r="N252" s="231"/>
      <c r="O252" s="231"/>
      <c r="P252" s="231"/>
      <c r="Q252" s="231"/>
      <c r="R252" s="231"/>
      <c r="S252" s="231"/>
      <c r="T252" s="23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3" t="s">
        <v>188</v>
      </c>
      <c r="AU252" s="233" t="s">
        <v>90</v>
      </c>
      <c r="AV252" s="13" t="s">
        <v>88</v>
      </c>
      <c r="AW252" s="13" t="s">
        <v>36</v>
      </c>
      <c r="AX252" s="13" t="s">
        <v>80</v>
      </c>
      <c r="AY252" s="233" t="s">
        <v>179</v>
      </c>
    </row>
    <row r="253" s="14" customFormat="1">
      <c r="A253" s="14"/>
      <c r="B253" s="234"/>
      <c r="C253" s="235"/>
      <c r="D253" s="226" t="s">
        <v>188</v>
      </c>
      <c r="E253" s="236" t="s">
        <v>1</v>
      </c>
      <c r="F253" s="237" t="s">
        <v>449</v>
      </c>
      <c r="G253" s="235"/>
      <c r="H253" s="238">
        <v>44</v>
      </c>
      <c r="I253" s="235"/>
      <c r="J253" s="235"/>
      <c r="K253" s="235"/>
      <c r="L253" s="239"/>
      <c r="M253" s="240"/>
      <c r="N253" s="241"/>
      <c r="O253" s="241"/>
      <c r="P253" s="241"/>
      <c r="Q253" s="241"/>
      <c r="R253" s="241"/>
      <c r="S253" s="241"/>
      <c r="T253" s="24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3" t="s">
        <v>188</v>
      </c>
      <c r="AU253" s="243" t="s">
        <v>90</v>
      </c>
      <c r="AV253" s="14" t="s">
        <v>90</v>
      </c>
      <c r="AW253" s="14" t="s">
        <v>36</v>
      </c>
      <c r="AX253" s="14" t="s">
        <v>88</v>
      </c>
      <c r="AY253" s="243" t="s">
        <v>179</v>
      </c>
    </row>
    <row r="254" s="2" customFormat="1" ht="24.15" customHeight="1">
      <c r="A254" s="33"/>
      <c r="B254" s="34"/>
      <c r="C254" s="212" t="s">
        <v>450</v>
      </c>
      <c r="D254" s="212" t="s">
        <v>181</v>
      </c>
      <c r="E254" s="213" t="s">
        <v>451</v>
      </c>
      <c r="F254" s="214" t="s">
        <v>452</v>
      </c>
      <c r="G254" s="215" t="s">
        <v>384</v>
      </c>
      <c r="H254" s="216">
        <v>5</v>
      </c>
      <c r="I254" s="217">
        <v>0</v>
      </c>
      <c r="J254" s="217">
        <f>ROUND(I254*H254,2)</f>
        <v>0</v>
      </c>
      <c r="K254" s="214" t="s">
        <v>185</v>
      </c>
      <c r="L254" s="39"/>
      <c r="M254" s="218" t="s">
        <v>1</v>
      </c>
      <c r="N254" s="219" t="s">
        <v>45</v>
      </c>
      <c r="O254" s="220">
        <v>3.96</v>
      </c>
      <c r="P254" s="220">
        <f>O254*H254</f>
        <v>19.800000000000001</v>
      </c>
      <c r="Q254" s="220">
        <v>0.15056</v>
      </c>
      <c r="R254" s="220">
        <f>Q254*H254</f>
        <v>0.75280000000000002</v>
      </c>
      <c r="S254" s="220">
        <v>0.14999999999999999</v>
      </c>
      <c r="T254" s="221">
        <f>S254*H254</f>
        <v>0.75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222" t="s">
        <v>186</v>
      </c>
      <c r="AT254" s="222" t="s">
        <v>181</v>
      </c>
      <c r="AU254" s="222" t="s">
        <v>90</v>
      </c>
      <c r="AY254" s="17" t="s">
        <v>179</v>
      </c>
      <c r="BE254" s="223">
        <f>IF(N254="základní",J254,0)</f>
        <v>0</v>
      </c>
      <c r="BF254" s="223">
        <f>IF(N254="snížená",J254,0)</f>
        <v>0</v>
      </c>
      <c r="BG254" s="223">
        <f>IF(N254="zákl. přenesená",J254,0)</f>
        <v>0</v>
      </c>
      <c r="BH254" s="223">
        <f>IF(N254="sníž. přenesená",J254,0)</f>
        <v>0</v>
      </c>
      <c r="BI254" s="223">
        <f>IF(N254="nulová",J254,0)</f>
        <v>0</v>
      </c>
      <c r="BJ254" s="17" t="s">
        <v>88</v>
      </c>
      <c r="BK254" s="223">
        <f>ROUND(I254*H254,2)</f>
        <v>0</v>
      </c>
      <c r="BL254" s="17" t="s">
        <v>186</v>
      </c>
      <c r="BM254" s="222" t="s">
        <v>453</v>
      </c>
    </row>
    <row r="255" s="13" customFormat="1">
      <c r="A255" s="13"/>
      <c r="B255" s="224"/>
      <c r="C255" s="225"/>
      <c r="D255" s="226" t="s">
        <v>188</v>
      </c>
      <c r="E255" s="227" t="s">
        <v>1</v>
      </c>
      <c r="F255" s="228" t="s">
        <v>443</v>
      </c>
      <c r="G255" s="225"/>
      <c r="H255" s="227" t="s">
        <v>1</v>
      </c>
      <c r="I255" s="225"/>
      <c r="J255" s="225"/>
      <c r="K255" s="225"/>
      <c r="L255" s="229"/>
      <c r="M255" s="230"/>
      <c r="N255" s="231"/>
      <c r="O255" s="231"/>
      <c r="P255" s="231"/>
      <c r="Q255" s="231"/>
      <c r="R255" s="231"/>
      <c r="S255" s="231"/>
      <c r="T255" s="23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3" t="s">
        <v>188</v>
      </c>
      <c r="AU255" s="233" t="s">
        <v>90</v>
      </c>
      <c r="AV255" s="13" t="s">
        <v>88</v>
      </c>
      <c r="AW255" s="13" t="s">
        <v>36</v>
      </c>
      <c r="AX255" s="13" t="s">
        <v>80</v>
      </c>
      <c r="AY255" s="233" t="s">
        <v>179</v>
      </c>
    </row>
    <row r="256" s="14" customFormat="1">
      <c r="A256" s="14"/>
      <c r="B256" s="234"/>
      <c r="C256" s="235"/>
      <c r="D256" s="226" t="s">
        <v>188</v>
      </c>
      <c r="E256" s="236" t="s">
        <v>1</v>
      </c>
      <c r="F256" s="237" t="s">
        <v>454</v>
      </c>
      <c r="G256" s="235"/>
      <c r="H256" s="238">
        <v>5</v>
      </c>
      <c r="I256" s="235"/>
      <c r="J256" s="235"/>
      <c r="K256" s="235"/>
      <c r="L256" s="239"/>
      <c r="M256" s="240"/>
      <c r="N256" s="241"/>
      <c r="O256" s="241"/>
      <c r="P256" s="241"/>
      <c r="Q256" s="241"/>
      <c r="R256" s="241"/>
      <c r="S256" s="241"/>
      <c r="T256" s="24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3" t="s">
        <v>188</v>
      </c>
      <c r="AU256" s="243" t="s">
        <v>90</v>
      </c>
      <c r="AV256" s="14" t="s">
        <v>90</v>
      </c>
      <c r="AW256" s="14" t="s">
        <v>36</v>
      </c>
      <c r="AX256" s="14" t="s">
        <v>88</v>
      </c>
      <c r="AY256" s="243" t="s">
        <v>179</v>
      </c>
    </row>
    <row r="257" s="2" customFormat="1" ht="24.15" customHeight="1">
      <c r="A257" s="33"/>
      <c r="B257" s="34"/>
      <c r="C257" s="212" t="s">
        <v>455</v>
      </c>
      <c r="D257" s="212" t="s">
        <v>181</v>
      </c>
      <c r="E257" s="213" t="s">
        <v>456</v>
      </c>
      <c r="F257" s="214" t="s">
        <v>457</v>
      </c>
      <c r="G257" s="215" t="s">
        <v>384</v>
      </c>
      <c r="H257" s="216">
        <v>1</v>
      </c>
      <c r="I257" s="217">
        <v>0</v>
      </c>
      <c r="J257" s="217">
        <f>ROUND(I257*H257,2)</f>
        <v>0</v>
      </c>
      <c r="K257" s="214" t="s">
        <v>185</v>
      </c>
      <c r="L257" s="39"/>
      <c r="M257" s="218" t="s">
        <v>1</v>
      </c>
      <c r="N257" s="219" t="s">
        <v>45</v>
      </c>
      <c r="O257" s="220">
        <v>3.625</v>
      </c>
      <c r="P257" s="220">
        <f>O257*H257</f>
        <v>3.625</v>
      </c>
      <c r="Q257" s="220">
        <v>0.53325999999999996</v>
      </c>
      <c r="R257" s="220">
        <f>Q257*H257</f>
        <v>0.53325999999999996</v>
      </c>
      <c r="S257" s="220">
        <v>0.29999999999999999</v>
      </c>
      <c r="T257" s="221">
        <f>S257*H257</f>
        <v>0.29999999999999999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222" t="s">
        <v>186</v>
      </c>
      <c r="AT257" s="222" t="s">
        <v>181</v>
      </c>
      <c r="AU257" s="222" t="s">
        <v>90</v>
      </c>
      <c r="AY257" s="17" t="s">
        <v>179</v>
      </c>
      <c r="BE257" s="223">
        <f>IF(N257="základní",J257,0)</f>
        <v>0</v>
      </c>
      <c r="BF257" s="223">
        <f>IF(N257="snížená",J257,0)</f>
        <v>0</v>
      </c>
      <c r="BG257" s="223">
        <f>IF(N257="zákl. přenesená",J257,0)</f>
        <v>0</v>
      </c>
      <c r="BH257" s="223">
        <f>IF(N257="sníž. přenesená",J257,0)</f>
        <v>0</v>
      </c>
      <c r="BI257" s="223">
        <f>IF(N257="nulová",J257,0)</f>
        <v>0</v>
      </c>
      <c r="BJ257" s="17" t="s">
        <v>88</v>
      </c>
      <c r="BK257" s="223">
        <f>ROUND(I257*H257,2)</f>
        <v>0</v>
      </c>
      <c r="BL257" s="17" t="s">
        <v>186</v>
      </c>
      <c r="BM257" s="222" t="s">
        <v>458</v>
      </c>
    </row>
    <row r="258" s="13" customFormat="1">
      <c r="A258" s="13"/>
      <c r="B258" s="224"/>
      <c r="C258" s="225"/>
      <c r="D258" s="226" t="s">
        <v>188</v>
      </c>
      <c r="E258" s="227" t="s">
        <v>1</v>
      </c>
      <c r="F258" s="228" t="s">
        <v>443</v>
      </c>
      <c r="G258" s="225"/>
      <c r="H258" s="227" t="s">
        <v>1</v>
      </c>
      <c r="I258" s="225"/>
      <c r="J258" s="225"/>
      <c r="K258" s="225"/>
      <c r="L258" s="229"/>
      <c r="M258" s="230"/>
      <c r="N258" s="231"/>
      <c r="O258" s="231"/>
      <c r="P258" s="231"/>
      <c r="Q258" s="231"/>
      <c r="R258" s="231"/>
      <c r="S258" s="231"/>
      <c r="T258" s="23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3" t="s">
        <v>188</v>
      </c>
      <c r="AU258" s="233" t="s">
        <v>90</v>
      </c>
      <c r="AV258" s="13" t="s">
        <v>88</v>
      </c>
      <c r="AW258" s="13" t="s">
        <v>36</v>
      </c>
      <c r="AX258" s="13" t="s">
        <v>80</v>
      </c>
      <c r="AY258" s="233" t="s">
        <v>179</v>
      </c>
    </row>
    <row r="259" s="14" customFormat="1">
      <c r="A259" s="14"/>
      <c r="B259" s="234"/>
      <c r="C259" s="235"/>
      <c r="D259" s="226" t="s">
        <v>188</v>
      </c>
      <c r="E259" s="236" t="s">
        <v>1</v>
      </c>
      <c r="F259" s="237" t="s">
        <v>459</v>
      </c>
      <c r="G259" s="235"/>
      <c r="H259" s="238">
        <v>1</v>
      </c>
      <c r="I259" s="235"/>
      <c r="J259" s="235"/>
      <c r="K259" s="235"/>
      <c r="L259" s="239"/>
      <c r="M259" s="240"/>
      <c r="N259" s="241"/>
      <c r="O259" s="241"/>
      <c r="P259" s="241"/>
      <c r="Q259" s="241"/>
      <c r="R259" s="241"/>
      <c r="S259" s="241"/>
      <c r="T259" s="24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3" t="s">
        <v>188</v>
      </c>
      <c r="AU259" s="243" t="s">
        <v>90</v>
      </c>
      <c r="AV259" s="14" t="s">
        <v>90</v>
      </c>
      <c r="AW259" s="14" t="s">
        <v>36</v>
      </c>
      <c r="AX259" s="14" t="s">
        <v>88</v>
      </c>
      <c r="AY259" s="243" t="s">
        <v>179</v>
      </c>
    </row>
    <row r="260" s="2" customFormat="1" ht="24.15" customHeight="1">
      <c r="A260" s="33"/>
      <c r="B260" s="34"/>
      <c r="C260" s="212" t="s">
        <v>460</v>
      </c>
      <c r="D260" s="212" t="s">
        <v>181</v>
      </c>
      <c r="E260" s="213" t="s">
        <v>461</v>
      </c>
      <c r="F260" s="214" t="s">
        <v>462</v>
      </c>
      <c r="G260" s="215" t="s">
        <v>384</v>
      </c>
      <c r="H260" s="216">
        <v>8</v>
      </c>
      <c r="I260" s="217">
        <v>0</v>
      </c>
      <c r="J260" s="217">
        <f>ROUND(I260*H260,2)</f>
        <v>0</v>
      </c>
      <c r="K260" s="214" t="s">
        <v>223</v>
      </c>
      <c r="L260" s="39"/>
      <c r="M260" s="218" t="s">
        <v>1</v>
      </c>
      <c r="N260" s="219" t="s">
        <v>45</v>
      </c>
      <c r="O260" s="220">
        <v>1.1120000000000001</v>
      </c>
      <c r="P260" s="220">
        <f>O260*H260</f>
        <v>8.8960000000000008</v>
      </c>
      <c r="Q260" s="220">
        <v>0</v>
      </c>
      <c r="R260" s="220">
        <f>Q260*H260</f>
        <v>0</v>
      </c>
      <c r="S260" s="220">
        <v>0.20000000000000001</v>
      </c>
      <c r="T260" s="221">
        <f>S260*H260</f>
        <v>1.6000000000000001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222" t="s">
        <v>186</v>
      </c>
      <c r="AT260" s="222" t="s">
        <v>181</v>
      </c>
      <c r="AU260" s="222" t="s">
        <v>90</v>
      </c>
      <c r="AY260" s="17" t="s">
        <v>179</v>
      </c>
      <c r="BE260" s="223">
        <f>IF(N260="základní",J260,0)</f>
        <v>0</v>
      </c>
      <c r="BF260" s="223">
        <f>IF(N260="snížená",J260,0)</f>
        <v>0</v>
      </c>
      <c r="BG260" s="223">
        <f>IF(N260="zákl. přenesená",J260,0)</f>
        <v>0</v>
      </c>
      <c r="BH260" s="223">
        <f>IF(N260="sníž. přenesená",J260,0)</f>
        <v>0</v>
      </c>
      <c r="BI260" s="223">
        <f>IF(N260="nulová",J260,0)</f>
        <v>0</v>
      </c>
      <c r="BJ260" s="17" t="s">
        <v>88</v>
      </c>
      <c r="BK260" s="223">
        <f>ROUND(I260*H260,2)</f>
        <v>0</v>
      </c>
      <c r="BL260" s="17" t="s">
        <v>186</v>
      </c>
      <c r="BM260" s="222" t="s">
        <v>463</v>
      </c>
    </row>
    <row r="261" s="13" customFormat="1">
      <c r="A261" s="13"/>
      <c r="B261" s="224"/>
      <c r="C261" s="225"/>
      <c r="D261" s="226" t="s">
        <v>188</v>
      </c>
      <c r="E261" s="227" t="s">
        <v>1</v>
      </c>
      <c r="F261" s="228" t="s">
        <v>464</v>
      </c>
      <c r="G261" s="225"/>
      <c r="H261" s="227" t="s">
        <v>1</v>
      </c>
      <c r="I261" s="225"/>
      <c r="J261" s="225"/>
      <c r="K261" s="225"/>
      <c r="L261" s="229"/>
      <c r="M261" s="230"/>
      <c r="N261" s="231"/>
      <c r="O261" s="231"/>
      <c r="P261" s="231"/>
      <c r="Q261" s="231"/>
      <c r="R261" s="231"/>
      <c r="S261" s="231"/>
      <c r="T261" s="23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3" t="s">
        <v>188</v>
      </c>
      <c r="AU261" s="233" t="s">
        <v>90</v>
      </c>
      <c r="AV261" s="13" t="s">
        <v>88</v>
      </c>
      <c r="AW261" s="13" t="s">
        <v>36</v>
      </c>
      <c r="AX261" s="13" t="s">
        <v>80</v>
      </c>
      <c r="AY261" s="233" t="s">
        <v>179</v>
      </c>
    </row>
    <row r="262" s="14" customFormat="1">
      <c r="A262" s="14"/>
      <c r="B262" s="234"/>
      <c r="C262" s="235"/>
      <c r="D262" s="226" t="s">
        <v>188</v>
      </c>
      <c r="E262" s="236" t="s">
        <v>123</v>
      </c>
      <c r="F262" s="237" t="s">
        <v>465</v>
      </c>
      <c r="G262" s="235"/>
      <c r="H262" s="238">
        <v>8</v>
      </c>
      <c r="I262" s="235"/>
      <c r="J262" s="235"/>
      <c r="K262" s="235"/>
      <c r="L262" s="239"/>
      <c r="M262" s="240"/>
      <c r="N262" s="241"/>
      <c r="O262" s="241"/>
      <c r="P262" s="241"/>
      <c r="Q262" s="241"/>
      <c r="R262" s="241"/>
      <c r="S262" s="241"/>
      <c r="T262" s="24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3" t="s">
        <v>188</v>
      </c>
      <c r="AU262" s="243" t="s">
        <v>90</v>
      </c>
      <c r="AV262" s="14" t="s">
        <v>90</v>
      </c>
      <c r="AW262" s="14" t="s">
        <v>36</v>
      </c>
      <c r="AX262" s="14" t="s">
        <v>88</v>
      </c>
      <c r="AY262" s="243" t="s">
        <v>179</v>
      </c>
    </row>
    <row r="263" s="2" customFormat="1" ht="24.15" customHeight="1">
      <c r="A263" s="33"/>
      <c r="B263" s="34"/>
      <c r="C263" s="212" t="s">
        <v>466</v>
      </c>
      <c r="D263" s="212" t="s">
        <v>181</v>
      </c>
      <c r="E263" s="213" t="s">
        <v>467</v>
      </c>
      <c r="F263" s="214" t="s">
        <v>468</v>
      </c>
      <c r="G263" s="215" t="s">
        <v>208</v>
      </c>
      <c r="H263" s="216">
        <v>8.5229999999999997</v>
      </c>
      <c r="I263" s="217">
        <v>0</v>
      </c>
      <c r="J263" s="217">
        <f>ROUND(I263*H263,2)</f>
        <v>0</v>
      </c>
      <c r="K263" s="214" t="s">
        <v>185</v>
      </c>
      <c r="L263" s="39"/>
      <c r="M263" s="218" t="s">
        <v>1</v>
      </c>
      <c r="N263" s="219" t="s">
        <v>45</v>
      </c>
      <c r="O263" s="220">
        <v>1.319</v>
      </c>
      <c r="P263" s="220">
        <f>O263*H263</f>
        <v>11.241836999999999</v>
      </c>
      <c r="Q263" s="220">
        <v>0</v>
      </c>
      <c r="R263" s="220">
        <f>Q263*H263</f>
        <v>0</v>
      </c>
      <c r="S263" s="220">
        <v>0</v>
      </c>
      <c r="T263" s="221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222" t="s">
        <v>186</v>
      </c>
      <c r="AT263" s="222" t="s">
        <v>181</v>
      </c>
      <c r="AU263" s="222" t="s">
        <v>90</v>
      </c>
      <c r="AY263" s="17" t="s">
        <v>179</v>
      </c>
      <c r="BE263" s="223">
        <f>IF(N263="základní",J263,0)</f>
        <v>0</v>
      </c>
      <c r="BF263" s="223">
        <f>IF(N263="snížená",J263,0)</f>
        <v>0</v>
      </c>
      <c r="BG263" s="223">
        <f>IF(N263="zákl. přenesená",J263,0)</f>
        <v>0</v>
      </c>
      <c r="BH263" s="223">
        <f>IF(N263="sníž. přenesená",J263,0)</f>
        <v>0</v>
      </c>
      <c r="BI263" s="223">
        <f>IF(N263="nulová",J263,0)</f>
        <v>0</v>
      </c>
      <c r="BJ263" s="17" t="s">
        <v>88</v>
      </c>
      <c r="BK263" s="223">
        <f>ROUND(I263*H263,2)</f>
        <v>0</v>
      </c>
      <c r="BL263" s="17" t="s">
        <v>186</v>
      </c>
      <c r="BM263" s="222" t="s">
        <v>469</v>
      </c>
    </row>
    <row r="264" s="14" customFormat="1">
      <c r="A264" s="14"/>
      <c r="B264" s="234"/>
      <c r="C264" s="235"/>
      <c r="D264" s="226" t="s">
        <v>188</v>
      </c>
      <c r="E264" s="236" t="s">
        <v>1</v>
      </c>
      <c r="F264" s="237" t="s">
        <v>470</v>
      </c>
      <c r="G264" s="235"/>
      <c r="H264" s="238">
        <v>8.5229999999999997</v>
      </c>
      <c r="I264" s="235"/>
      <c r="J264" s="235"/>
      <c r="K264" s="235"/>
      <c r="L264" s="239"/>
      <c r="M264" s="240"/>
      <c r="N264" s="241"/>
      <c r="O264" s="241"/>
      <c r="P264" s="241"/>
      <c r="Q264" s="241"/>
      <c r="R264" s="241"/>
      <c r="S264" s="241"/>
      <c r="T264" s="24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3" t="s">
        <v>188</v>
      </c>
      <c r="AU264" s="243" t="s">
        <v>90</v>
      </c>
      <c r="AV264" s="14" t="s">
        <v>90</v>
      </c>
      <c r="AW264" s="14" t="s">
        <v>36</v>
      </c>
      <c r="AX264" s="14" t="s">
        <v>88</v>
      </c>
      <c r="AY264" s="243" t="s">
        <v>179</v>
      </c>
    </row>
    <row r="265" s="12" customFormat="1" ht="22.8" customHeight="1">
      <c r="A265" s="12"/>
      <c r="B265" s="197"/>
      <c r="C265" s="198"/>
      <c r="D265" s="199" t="s">
        <v>79</v>
      </c>
      <c r="E265" s="210" t="s">
        <v>227</v>
      </c>
      <c r="F265" s="210" t="s">
        <v>471</v>
      </c>
      <c r="G265" s="198"/>
      <c r="H265" s="198"/>
      <c r="I265" s="198"/>
      <c r="J265" s="211">
        <f>BK265</f>
        <v>0</v>
      </c>
      <c r="K265" s="198"/>
      <c r="L265" s="202"/>
      <c r="M265" s="203"/>
      <c r="N265" s="204"/>
      <c r="O265" s="204"/>
      <c r="P265" s="205">
        <f>SUM(P266:P351)</f>
        <v>751.61859799999991</v>
      </c>
      <c r="Q265" s="204"/>
      <c r="R265" s="205">
        <f>SUM(R266:R351)</f>
        <v>266.02440639999998</v>
      </c>
      <c r="S265" s="204"/>
      <c r="T265" s="206">
        <f>SUM(T266:T351)</f>
        <v>116.264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07" t="s">
        <v>88</v>
      </c>
      <c r="AT265" s="208" t="s">
        <v>79</v>
      </c>
      <c r="AU265" s="208" t="s">
        <v>88</v>
      </c>
      <c r="AY265" s="207" t="s">
        <v>179</v>
      </c>
      <c r="BK265" s="209">
        <f>SUM(BK266:BK351)</f>
        <v>0</v>
      </c>
    </row>
    <row r="266" s="2" customFormat="1" ht="24.15" customHeight="1">
      <c r="A266" s="33"/>
      <c r="B266" s="34"/>
      <c r="C266" s="212" t="s">
        <v>472</v>
      </c>
      <c r="D266" s="212" t="s">
        <v>181</v>
      </c>
      <c r="E266" s="213" t="s">
        <v>473</v>
      </c>
      <c r="F266" s="214" t="s">
        <v>474</v>
      </c>
      <c r="G266" s="215" t="s">
        <v>384</v>
      </c>
      <c r="H266" s="216">
        <v>8</v>
      </c>
      <c r="I266" s="217">
        <v>0</v>
      </c>
      <c r="J266" s="217">
        <f>ROUND(I266*H266,2)</f>
        <v>0</v>
      </c>
      <c r="K266" s="214" t="s">
        <v>223</v>
      </c>
      <c r="L266" s="39"/>
      <c r="M266" s="218" t="s">
        <v>1</v>
      </c>
      <c r="N266" s="219" t="s">
        <v>45</v>
      </c>
      <c r="O266" s="220">
        <v>0.17399999999999999</v>
      </c>
      <c r="P266" s="220">
        <f>O266*H266</f>
        <v>1.3919999999999999</v>
      </c>
      <c r="Q266" s="220">
        <v>0</v>
      </c>
      <c r="R266" s="220">
        <f>Q266*H266</f>
        <v>0</v>
      </c>
      <c r="S266" s="220">
        <v>0</v>
      </c>
      <c r="T266" s="221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222" t="s">
        <v>186</v>
      </c>
      <c r="AT266" s="222" t="s">
        <v>181</v>
      </c>
      <c r="AU266" s="222" t="s">
        <v>90</v>
      </c>
      <c r="AY266" s="17" t="s">
        <v>179</v>
      </c>
      <c r="BE266" s="223">
        <f>IF(N266="základní",J266,0)</f>
        <v>0</v>
      </c>
      <c r="BF266" s="223">
        <f>IF(N266="snížená",J266,0)</f>
        <v>0</v>
      </c>
      <c r="BG266" s="223">
        <f>IF(N266="zákl. přenesená",J266,0)</f>
        <v>0</v>
      </c>
      <c r="BH266" s="223">
        <f>IF(N266="sníž. přenesená",J266,0)</f>
        <v>0</v>
      </c>
      <c r="BI266" s="223">
        <f>IF(N266="nulová",J266,0)</f>
        <v>0</v>
      </c>
      <c r="BJ266" s="17" t="s">
        <v>88</v>
      </c>
      <c r="BK266" s="223">
        <f>ROUND(I266*H266,2)</f>
        <v>0</v>
      </c>
      <c r="BL266" s="17" t="s">
        <v>186</v>
      </c>
      <c r="BM266" s="222" t="s">
        <v>475</v>
      </c>
    </row>
    <row r="267" s="13" customFormat="1">
      <c r="A267" s="13"/>
      <c r="B267" s="224"/>
      <c r="C267" s="225"/>
      <c r="D267" s="226" t="s">
        <v>188</v>
      </c>
      <c r="E267" s="227" t="s">
        <v>1</v>
      </c>
      <c r="F267" s="228" t="s">
        <v>476</v>
      </c>
      <c r="G267" s="225"/>
      <c r="H267" s="227" t="s">
        <v>1</v>
      </c>
      <c r="I267" s="225"/>
      <c r="J267" s="225"/>
      <c r="K267" s="225"/>
      <c r="L267" s="229"/>
      <c r="M267" s="230"/>
      <c r="N267" s="231"/>
      <c r="O267" s="231"/>
      <c r="P267" s="231"/>
      <c r="Q267" s="231"/>
      <c r="R267" s="231"/>
      <c r="S267" s="231"/>
      <c r="T267" s="23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3" t="s">
        <v>188</v>
      </c>
      <c r="AU267" s="233" t="s">
        <v>90</v>
      </c>
      <c r="AV267" s="13" t="s">
        <v>88</v>
      </c>
      <c r="AW267" s="13" t="s">
        <v>36</v>
      </c>
      <c r="AX267" s="13" t="s">
        <v>80</v>
      </c>
      <c r="AY267" s="233" t="s">
        <v>179</v>
      </c>
    </row>
    <row r="268" s="14" customFormat="1">
      <c r="A268" s="14"/>
      <c r="B268" s="234"/>
      <c r="C268" s="235"/>
      <c r="D268" s="226" t="s">
        <v>188</v>
      </c>
      <c r="E268" s="236" t="s">
        <v>1</v>
      </c>
      <c r="F268" s="237" t="s">
        <v>477</v>
      </c>
      <c r="G268" s="235"/>
      <c r="H268" s="238">
        <v>6</v>
      </c>
      <c r="I268" s="235"/>
      <c r="J268" s="235"/>
      <c r="K268" s="235"/>
      <c r="L268" s="239"/>
      <c r="M268" s="240"/>
      <c r="N268" s="241"/>
      <c r="O268" s="241"/>
      <c r="P268" s="241"/>
      <c r="Q268" s="241"/>
      <c r="R268" s="241"/>
      <c r="S268" s="241"/>
      <c r="T268" s="24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3" t="s">
        <v>188</v>
      </c>
      <c r="AU268" s="243" t="s">
        <v>90</v>
      </c>
      <c r="AV268" s="14" t="s">
        <v>90</v>
      </c>
      <c r="AW268" s="14" t="s">
        <v>36</v>
      </c>
      <c r="AX268" s="14" t="s">
        <v>80</v>
      </c>
      <c r="AY268" s="243" t="s">
        <v>179</v>
      </c>
    </row>
    <row r="269" s="14" customFormat="1">
      <c r="A269" s="14"/>
      <c r="B269" s="234"/>
      <c r="C269" s="235"/>
      <c r="D269" s="226" t="s">
        <v>188</v>
      </c>
      <c r="E269" s="236" t="s">
        <v>1</v>
      </c>
      <c r="F269" s="237" t="s">
        <v>478</v>
      </c>
      <c r="G269" s="235"/>
      <c r="H269" s="238">
        <v>2</v>
      </c>
      <c r="I269" s="235"/>
      <c r="J269" s="235"/>
      <c r="K269" s="235"/>
      <c r="L269" s="239"/>
      <c r="M269" s="240"/>
      <c r="N269" s="241"/>
      <c r="O269" s="241"/>
      <c r="P269" s="241"/>
      <c r="Q269" s="241"/>
      <c r="R269" s="241"/>
      <c r="S269" s="241"/>
      <c r="T269" s="24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3" t="s">
        <v>188</v>
      </c>
      <c r="AU269" s="243" t="s">
        <v>90</v>
      </c>
      <c r="AV269" s="14" t="s">
        <v>90</v>
      </c>
      <c r="AW269" s="14" t="s">
        <v>36</v>
      </c>
      <c r="AX269" s="14" t="s">
        <v>80</v>
      </c>
      <c r="AY269" s="243" t="s">
        <v>179</v>
      </c>
    </row>
    <row r="270" s="15" customFormat="1">
      <c r="A270" s="15"/>
      <c r="B270" s="253"/>
      <c r="C270" s="254"/>
      <c r="D270" s="226" t="s">
        <v>188</v>
      </c>
      <c r="E270" s="255" t="s">
        <v>1</v>
      </c>
      <c r="F270" s="256" t="s">
        <v>430</v>
      </c>
      <c r="G270" s="254"/>
      <c r="H270" s="257">
        <v>8</v>
      </c>
      <c r="I270" s="254"/>
      <c r="J270" s="254"/>
      <c r="K270" s="254"/>
      <c r="L270" s="258"/>
      <c r="M270" s="259"/>
      <c r="N270" s="260"/>
      <c r="O270" s="260"/>
      <c r="P270" s="260"/>
      <c r="Q270" s="260"/>
      <c r="R270" s="260"/>
      <c r="S270" s="260"/>
      <c r="T270" s="261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2" t="s">
        <v>188</v>
      </c>
      <c r="AU270" s="262" t="s">
        <v>90</v>
      </c>
      <c r="AV270" s="15" t="s">
        <v>186</v>
      </c>
      <c r="AW270" s="15" t="s">
        <v>36</v>
      </c>
      <c r="AX270" s="15" t="s">
        <v>88</v>
      </c>
      <c r="AY270" s="262" t="s">
        <v>179</v>
      </c>
    </row>
    <row r="271" s="2" customFormat="1" ht="24.15" customHeight="1">
      <c r="A271" s="33"/>
      <c r="B271" s="34"/>
      <c r="C271" s="212" t="s">
        <v>479</v>
      </c>
      <c r="D271" s="212" t="s">
        <v>181</v>
      </c>
      <c r="E271" s="213" t="s">
        <v>480</v>
      </c>
      <c r="F271" s="214" t="s">
        <v>481</v>
      </c>
      <c r="G271" s="215" t="s">
        <v>384</v>
      </c>
      <c r="H271" s="216">
        <v>2</v>
      </c>
      <c r="I271" s="217">
        <v>0</v>
      </c>
      <c r="J271" s="217">
        <f>ROUND(I271*H271,2)</f>
        <v>0</v>
      </c>
      <c r="K271" s="214" t="s">
        <v>223</v>
      </c>
      <c r="L271" s="39"/>
      <c r="M271" s="218" t="s">
        <v>1</v>
      </c>
      <c r="N271" s="219" t="s">
        <v>45</v>
      </c>
      <c r="O271" s="220">
        <v>0.20000000000000001</v>
      </c>
      <c r="P271" s="220">
        <f>O271*H271</f>
        <v>0.40000000000000002</v>
      </c>
      <c r="Q271" s="220">
        <v>0</v>
      </c>
      <c r="R271" s="220">
        <f>Q271*H271</f>
        <v>0</v>
      </c>
      <c r="S271" s="220">
        <v>0</v>
      </c>
      <c r="T271" s="221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222" t="s">
        <v>186</v>
      </c>
      <c r="AT271" s="222" t="s">
        <v>181</v>
      </c>
      <c r="AU271" s="222" t="s">
        <v>90</v>
      </c>
      <c r="AY271" s="17" t="s">
        <v>179</v>
      </c>
      <c r="BE271" s="223">
        <f>IF(N271="základní",J271,0)</f>
        <v>0</v>
      </c>
      <c r="BF271" s="223">
        <f>IF(N271="snížená",J271,0)</f>
        <v>0</v>
      </c>
      <c r="BG271" s="223">
        <f>IF(N271="zákl. přenesená",J271,0)</f>
        <v>0</v>
      </c>
      <c r="BH271" s="223">
        <f>IF(N271="sníž. přenesená",J271,0)</f>
        <v>0</v>
      </c>
      <c r="BI271" s="223">
        <f>IF(N271="nulová",J271,0)</f>
        <v>0</v>
      </c>
      <c r="BJ271" s="17" t="s">
        <v>88</v>
      </c>
      <c r="BK271" s="223">
        <f>ROUND(I271*H271,2)</f>
        <v>0</v>
      </c>
      <c r="BL271" s="17" t="s">
        <v>186</v>
      </c>
      <c r="BM271" s="222" t="s">
        <v>482</v>
      </c>
    </row>
    <row r="272" s="14" customFormat="1">
      <c r="A272" s="14"/>
      <c r="B272" s="234"/>
      <c r="C272" s="235"/>
      <c r="D272" s="226" t="s">
        <v>188</v>
      </c>
      <c r="E272" s="236" t="s">
        <v>1</v>
      </c>
      <c r="F272" s="237" t="s">
        <v>483</v>
      </c>
      <c r="G272" s="235"/>
      <c r="H272" s="238">
        <v>2</v>
      </c>
      <c r="I272" s="235"/>
      <c r="J272" s="235"/>
      <c r="K272" s="235"/>
      <c r="L272" s="239"/>
      <c r="M272" s="240"/>
      <c r="N272" s="241"/>
      <c r="O272" s="241"/>
      <c r="P272" s="241"/>
      <c r="Q272" s="241"/>
      <c r="R272" s="241"/>
      <c r="S272" s="241"/>
      <c r="T272" s="24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3" t="s">
        <v>188</v>
      </c>
      <c r="AU272" s="243" t="s">
        <v>90</v>
      </c>
      <c r="AV272" s="14" t="s">
        <v>90</v>
      </c>
      <c r="AW272" s="14" t="s">
        <v>36</v>
      </c>
      <c r="AX272" s="14" t="s">
        <v>88</v>
      </c>
      <c r="AY272" s="243" t="s">
        <v>179</v>
      </c>
    </row>
    <row r="273" s="2" customFormat="1" ht="24.15" customHeight="1">
      <c r="A273" s="33"/>
      <c r="B273" s="34"/>
      <c r="C273" s="212" t="s">
        <v>484</v>
      </c>
      <c r="D273" s="212" t="s">
        <v>181</v>
      </c>
      <c r="E273" s="213" t="s">
        <v>485</v>
      </c>
      <c r="F273" s="214" t="s">
        <v>486</v>
      </c>
      <c r="G273" s="215" t="s">
        <v>384</v>
      </c>
      <c r="H273" s="216">
        <v>1464</v>
      </c>
      <c r="I273" s="217">
        <v>0</v>
      </c>
      <c r="J273" s="217">
        <f>ROUND(I273*H273,2)</f>
        <v>0</v>
      </c>
      <c r="K273" s="214" t="s">
        <v>223</v>
      </c>
      <c r="L273" s="39"/>
      <c r="M273" s="218" t="s">
        <v>1</v>
      </c>
      <c r="N273" s="219" t="s">
        <v>45</v>
      </c>
      <c r="O273" s="220">
        <v>0</v>
      </c>
      <c r="P273" s="220">
        <f>O273*H273</f>
        <v>0</v>
      </c>
      <c r="Q273" s="220">
        <v>0</v>
      </c>
      <c r="R273" s="220">
        <f>Q273*H273</f>
        <v>0</v>
      </c>
      <c r="S273" s="220">
        <v>0</v>
      </c>
      <c r="T273" s="221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222" t="s">
        <v>186</v>
      </c>
      <c r="AT273" s="222" t="s">
        <v>181</v>
      </c>
      <c r="AU273" s="222" t="s">
        <v>90</v>
      </c>
      <c r="AY273" s="17" t="s">
        <v>179</v>
      </c>
      <c r="BE273" s="223">
        <f>IF(N273="základní",J273,0)</f>
        <v>0</v>
      </c>
      <c r="BF273" s="223">
        <f>IF(N273="snížená",J273,0)</f>
        <v>0</v>
      </c>
      <c r="BG273" s="223">
        <f>IF(N273="zákl. přenesená",J273,0)</f>
        <v>0</v>
      </c>
      <c r="BH273" s="223">
        <f>IF(N273="sníž. přenesená",J273,0)</f>
        <v>0</v>
      </c>
      <c r="BI273" s="223">
        <f>IF(N273="nulová",J273,0)</f>
        <v>0</v>
      </c>
      <c r="BJ273" s="17" t="s">
        <v>88</v>
      </c>
      <c r="BK273" s="223">
        <f>ROUND(I273*H273,2)</f>
        <v>0</v>
      </c>
      <c r="BL273" s="17" t="s">
        <v>186</v>
      </c>
      <c r="BM273" s="222" t="s">
        <v>487</v>
      </c>
    </row>
    <row r="274" s="14" customFormat="1">
      <c r="A274" s="14"/>
      <c r="B274" s="234"/>
      <c r="C274" s="235"/>
      <c r="D274" s="226" t="s">
        <v>188</v>
      </c>
      <c r="E274" s="236" t="s">
        <v>1</v>
      </c>
      <c r="F274" s="237" t="s">
        <v>488</v>
      </c>
      <c r="G274" s="235"/>
      <c r="H274" s="238">
        <v>1464</v>
      </c>
      <c r="I274" s="235"/>
      <c r="J274" s="235"/>
      <c r="K274" s="235"/>
      <c r="L274" s="239"/>
      <c r="M274" s="240"/>
      <c r="N274" s="241"/>
      <c r="O274" s="241"/>
      <c r="P274" s="241"/>
      <c r="Q274" s="241"/>
      <c r="R274" s="241"/>
      <c r="S274" s="241"/>
      <c r="T274" s="242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3" t="s">
        <v>188</v>
      </c>
      <c r="AU274" s="243" t="s">
        <v>90</v>
      </c>
      <c r="AV274" s="14" t="s">
        <v>90</v>
      </c>
      <c r="AW274" s="14" t="s">
        <v>36</v>
      </c>
      <c r="AX274" s="14" t="s">
        <v>88</v>
      </c>
      <c r="AY274" s="243" t="s">
        <v>179</v>
      </c>
    </row>
    <row r="275" s="2" customFormat="1" ht="24.15" customHeight="1">
      <c r="A275" s="33"/>
      <c r="B275" s="34"/>
      <c r="C275" s="212" t="s">
        <v>489</v>
      </c>
      <c r="D275" s="212" t="s">
        <v>181</v>
      </c>
      <c r="E275" s="213" t="s">
        <v>490</v>
      </c>
      <c r="F275" s="214" t="s">
        <v>491</v>
      </c>
      <c r="G275" s="215" t="s">
        <v>384</v>
      </c>
      <c r="H275" s="216">
        <v>366</v>
      </c>
      <c r="I275" s="217">
        <v>0</v>
      </c>
      <c r="J275" s="217">
        <f>ROUND(I275*H275,2)</f>
        <v>0</v>
      </c>
      <c r="K275" s="214" t="s">
        <v>223</v>
      </c>
      <c r="L275" s="39"/>
      <c r="M275" s="218" t="s">
        <v>1</v>
      </c>
      <c r="N275" s="219" t="s">
        <v>45</v>
      </c>
      <c r="O275" s="220">
        <v>0</v>
      </c>
      <c r="P275" s="220">
        <f>O275*H275</f>
        <v>0</v>
      </c>
      <c r="Q275" s="220">
        <v>0</v>
      </c>
      <c r="R275" s="220">
        <f>Q275*H275</f>
        <v>0</v>
      </c>
      <c r="S275" s="220">
        <v>0</v>
      </c>
      <c r="T275" s="221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222" t="s">
        <v>186</v>
      </c>
      <c r="AT275" s="222" t="s">
        <v>181</v>
      </c>
      <c r="AU275" s="222" t="s">
        <v>90</v>
      </c>
      <c r="AY275" s="17" t="s">
        <v>179</v>
      </c>
      <c r="BE275" s="223">
        <f>IF(N275="základní",J275,0)</f>
        <v>0</v>
      </c>
      <c r="BF275" s="223">
        <f>IF(N275="snížená",J275,0)</f>
        <v>0</v>
      </c>
      <c r="BG275" s="223">
        <f>IF(N275="zákl. přenesená",J275,0)</f>
        <v>0</v>
      </c>
      <c r="BH275" s="223">
        <f>IF(N275="sníž. přenesená",J275,0)</f>
        <v>0</v>
      </c>
      <c r="BI275" s="223">
        <f>IF(N275="nulová",J275,0)</f>
        <v>0</v>
      </c>
      <c r="BJ275" s="17" t="s">
        <v>88</v>
      </c>
      <c r="BK275" s="223">
        <f>ROUND(I275*H275,2)</f>
        <v>0</v>
      </c>
      <c r="BL275" s="17" t="s">
        <v>186</v>
      </c>
      <c r="BM275" s="222" t="s">
        <v>492</v>
      </c>
    </row>
    <row r="276" s="14" customFormat="1">
      <c r="A276" s="14"/>
      <c r="B276" s="234"/>
      <c r="C276" s="235"/>
      <c r="D276" s="226" t="s">
        <v>188</v>
      </c>
      <c r="E276" s="236" t="s">
        <v>1</v>
      </c>
      <c r="F276" s="237" t="s">
        <v>493</v>
      </c>
      <c r="G276" s="235"/>
      <c r="H276" s="238">
        <v>366</v>
      </c>
      <c r="I276" s="235"/>
      <c r="J276" s="235"/>
      <c r="K276" s="235"/>
      <c r="L276" s="239"/>
      <c r="M276" s="240"/>
      <c r="N276" s="241"/>
      <c r="O276" s="241"/>
      <c r="P276" s="241"/>
      <c r="Q276" s="241"/>
      <c r="R276" s="241"/>
      <c r="S276" s="241"/>
      <c r="T276" s="24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3" t="s">
        <v>188</v>
      </c>
      <c r="AU276" s="243" t="s">
        <v>90</v>
      </c>
      <c r="AV276" s="14" t="s">
        <v>90</v>
      </c>
      <c r="AW276" s="14" t="s">
        <v>36</v>
      </c>
      <c r="AX276" s="14" t="s">
        <v>88</v>
      </c>
      <c r="AY276" s="243" t="s">
        <v>179</v>
      </c>
    </row>
    <row r="277" s="2" customFormat="1" ht="24.15" customHeight="1">
      <c r="A277" s="33"/>
      <c r="B277" s="34"/>
      <c r="C277" s="212" t="s">
        <v>494</v>
      </c>
      <c r="D277" s="212" t="s">
        <v>181</v>
      </c>
      <c r="E277" s="213" t="s">
        <v>495</v>
      </c>
      <c r="F277" s="214" t="s">
        <v>496</v>
      </c>
      <c r="G277" s="215" t="s">
        <v>384</v>
      </c>
      <c r="H277" s="216">
        <v>8</v>
      </c>
      <c r="I277" s="217">
        <v>0</v>
      </c>
      <c r="J277" s="217">
        <f>ROUND(I277*H277,2)</f>
        <v>0</v>
      </c>
      <c r="K277" s="214" t="s">
        <v>223</v>
      </c>
      <c r="L277" s="39"/>
      <c r="M277" s="218" t="s">
        <v>1</v>
      </c>
      <c r="N277" s="219" t="s">
        <v>45</v>
      </c>
      <c r="O277" s="220">
        <v>0.29999999999999999</v>
      </c>
      <c r="P277" s="220">
        <f>O277*H277</f>
        <v>2.3999999999999999</v>
      </c>
      <c r="Q277" s="220">
        <v>0</v>
      </c>
      <c r="R277" s="220">
        <f>Q277*H277</f>
        <v>0</v>
      </c>
      <c r="S277" s="220">
        <v>0</v>
      </c>
      <c r="T277" s="221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222" t="s">
        <v>186</v>
      </c>
      <c r="AT277" s="222" t="s">
        <v>181</v>
      </c>
      <c r="AU277" s="222" t="s">
        <v>90</v>
      </c>
      <c r="AY277" s="17" t="s">
        <v>179</v>
      </c>
      <c r="BE277" s="223">
        <f>IF(N277="základní",J277,0)</f>
        <v>0</v>
      </c>
      <c r="BF277" s="223">
        <f>IF(N277="snížená",J277,0)</f>
        <v>0</v>
      </c>
      <c r="BG277" s="223">
        <f>IF(N277="zákl. přenesená",J277,0)</f>
        <v>0</v>
      </c>
      <c r="BH277" s="223">
        <f>IF(N277="sníž. přenesená",J277,0)</f>
        <v>0</v>
      </c>
      <c r="BI277" s="223">
        <f>IF(N277="nulová",J277,0)</f>
        <v>0</v>
      </c>
      <c r="BJ277" s="17" t="s">
        <v>88</v>
      </c>
      <c r="BK277" s="223">
        <f>ROUND(I277*H277,2)</f>
        <v>0</v>
      </c>
      <c r="BL277" s="17" t="s">
        <v>186</v>
      </c>
      <c r="BM277" s="222" t="s">
        <v>497</v>
      </c>
    </row>
    <row r="278" s="14" customFormat="1">
      <c r="A278" s="14"/>
      <c r="B278" s="234"/>
      <c r="C278" s="235"/>
      <c r="D278" s="226" t="s">
        <v>188</v>
      </c>
      <c r="E278" s="236" t="s">
        <v>1</v>
      </c>
      <c r="F278" s="237" t="s">
        <v>124</v>
      </c>
      <c r="G278" s="235"/>
      <c r="H278" s="238">
        <v>8</v>
      </c>
      <c r="I278" s="235"/>
      <c r="J278" s="235"/>
      <c r="K278" s="235"/>
      <c r="L278" s="239"/>
      <c r="M278" s="240"/>
      <c r="N278" s="241"/>
      <c r="O278" s="241"/>
      <c r="P278" s="241"/>
      <c r="Q278" s="241"/>
      <c r="R278" s="241"/>
      <c r="S278" s="241"/>
      <c r="T278" s="24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3" t="s">
        <v>188</v>
      </c>
      <c r="AU278" s="243" t="s">
        <v>90</v>
      </c>
      <c r="AV278" s="14" t="s">
        <v>90</v>
      </c>
      <c r="AW278" s="14" t="s">
        <v>36</v>
      </c>
      <c r="AX278" s="14" t="s">
        <v>88</v>
      </c>
      <c r="AY278" s="243" t="s">
        <v>179</v>
      </c>
    </row>
    <row r="279" s="2" customFormat="1" ht="24.15" customHeight="1">
      <c r="A279" s="33"/>
      <c r="B279" s="34"/>
      <c r="C279" s="212" t="s">
        <v>498</v>
      </c>
      <c r="D279" s="212" t="s">
        <v>181</v>
      </c>
      <c r="E279" s="213" t="s">
        <v>499</v>
      </c>
      <c r="F279" s="214" t="s">
        <v>500</v>
      </c>
      <c r="G279" s="215" t="s">
        <v>384</v>
      </c>
      <c r="H279" s="216">
        <v>1464</v>
      </c>
      <c r="I279" s="217">
        <v>0</v>
      </c>
      <c r="J279" s="217">
        <f>ROUND(I279*H279,2)</f>
        <v>0</v>
      </c>
      <c r="K279" s="214" t="s">
        <v>223</v>
      </c>
      <c r="L279" s="39"/>
      <c r="M279" s="218" t="s">
        <v>1</v>
      </c>
      <c r="N279" s="219" t="s">
        <v>45</v>
      </c>
      <c r="O279" s="220">
        <v>0</v>
      </c>
      <c r="P279" s="220">
        <f>O279*H279</f>
        <v>0</v>
      </c>
      <c r="Q279" s="220">
        <v>0</v>
      </c>
      <c r="R279" s="220">
        <f>Q279*H279</f>
        <v>0</v>
      </c>
      <c r="S279" s="220">
        <v>0</v>
      </c>
      <c r="T279" s="221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222" t="s">
        <v>186</v>
      </c>
      <c r="AT279" s="222" t="s">
        <v>181</v>
      </c>
      <c r="AU279" s="222" t="s">
        <v>90</v>
      </c>
      <c r="AY279" s="17" t="s">
        <v>179</v>
      </c>
      <c r="BE279" s="223">
        <f>IF(N279="základní",J279,0)</f>
        <v>0</v>
      </c>
      <c r="BF279" s="223">
        <f>IF(N279="snížená",J279,0)</f>
        <v>0</v>
      </c>
      <c r="BG279" s="223">
        <f>IF(N279="zákl. přenesená",J279,0)</f>
        <v>0</v>
      </c>
      <c r="BH279" s="223">
        <f>IF(N279="sníž. přenesená",J279,0)</f>
        <v>0</v>
      </c>
      <c r="BI279" s="223">
        <f>IF(N279="nulová",J279,0)</f>
        <v>0</v>
      </c>
      <c r="BJ279" s="17" t="s">
        <v>88</v>
      </c>
      <c r="BK279" s="223">
        <f>ROUND(I279*H279,2)</f>
        <v>0</v>
      </c>
      <c r="BL279" s="17" t="s">
        <v>186</v>
      </c>
      <c r="BM279" s="222" t="s">
        <v>501</v>
      </c>
    </row>
    <row r="280" s="14" customFormat="1">
      <c r="A280" s="14"/>
      <c r="B280" s="234"/>
      <c r="C280" s="235"/>
      <c r="D280" s="226" t="s">
        <v>188</v>
      </c>
      <c r="E280" s="236" t="s">
        <v>1</v>
      </c>
      <c r="F280" s="237" t="s">
        <v>488</v>
      </c>
      <c r="G280" s="235"/>
      <c r="H280" s="238">
        <v>1464</v>
      </c>
      <c r="I280" s="235"/>
      <c r="J280" s="235"/>
      <c r="K280" s="235"/>
      <c r="L280" s="239"/>
      <c r="M280" s="240"/>
      <c r="N280" s="241"/>
      <c r="O280" s="241"/>
      <c r="P280" s="241"/>
      <c r="Q280" s="241"/>
      <c r="R280" s="241"/>
      <c r="S280" s="241"/>
      <c r="T280" s="24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3" t="s">
        <v>188</v>
      </c>
      <c r="AU280" s="243" t="s">
        <v>90</v>
      </c>
      <c r="AV280" s="14" t="s">
        <v>90</v>
      </c>
      <c r="AW280" s="14" t="s">
        <v>36</v>
      </c>
      <c r="AX280" s="14" t="s">
        <v>88</v>
      </c>
      <c r="AY280" s="243" t="s">
        <v>179</v>
      </c>
    </row>
    <row r="281" s="2" customFormat="1" ht="24.15" customHeight="1">
      <c r="A281" s="33"/>
      <c r="B281" s="34"/>
      <c r="C281" s="212" t="s">
        <v>502</v>
      </c>
      <c r="D281" s="212" t="s">
        <v>181</v>
      </c>
      <c r="E281" s="213" t="s">
        <v>503</v>
      </c>
      <c r="F281" s="214" t="s">
        <v>504</v>
      </c>
      <c r="G281" s="215" t="s">
        <v>384</v>
      </c>
      <c r="H281" s="216">
        <v>27</v>
      </c>
      <c r="I281" s="217">
        <v>0</v>
      </c>
      <c r="J281" s="217">
        <f>ROUND(I281*H281,2)</f>
        <v>0</v>
      </c>
      <c r="K281" s="214" t="s">
        <v>1</v>
      </c>
      <c r="L281" s="39"/>
      <c r="M281" s="218" t="s">
        <v>1</v>
      </c>
      <c r="N281" s="219" t="s">
        <v>45</v>
      </c>
      <c r="O281" s="220">
        <v>0.20000000000000001</v>
      </c>
      <c r="P281" s="220">
        <f>O281*H281</f>
        <v>5.4000000000000004</v>
      </c>
      <c r="Q281" s="220">
        <v>0.00069999999999999999</v>
      </c>
      <c r="R281" s="220">
        <f>Q281*H281</f>
        <v>0.0189</v>
      </c>
      <c r="S281" s="220">
        <v>0</v>
      </c>
      <c r="T281" s="221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222" t="s">
        <v>186</v>
      </c>
      <c r="AT281" s="222" t="s">
        <v>181</v>
      </c>
      <c r="AU281" s="222" t="s">
        <v>90</v>
      </c>
      <c r="AY281" s="17" t="s">
        <v>179</v>
      </c>
      <c r="BE281" s="223">
        <f>IF(N281="základní",J281,0)</f>
        <v>0</v>
      </c>
      <c r="BF281" s="223">
        <f>IF(N281="snížená",J281,0)</f>
        <v>0</v>
      </c>
      <c r="BG281" s="223">
        <f>IF(N281="zákl. přenesená",J281,0)</f>
        <v>0</v>
      </c>
      <c r="BH281" s="223">
        <f>IF(N281="sníž. přenesená",J281,0)</f>
        <v>0</v>
      </c>
      <c r="BI281" s="223">
        <f>IF(N281="nulová",J281,0)</f>
        <v>0</v>
      </c>
      <c r="BJ281" s="17" t="s">
        <v>88</v>
      </c>
      <c r="BK281" s="223">
        <f>ROUND(I281*H281,2)</f>
        <v>0</v>
      </c>
      <c r="BL281" s="17" t="s">
        <v>186</v>
      </c>
      <c r="BM281" s="222" t="s">
        <v>505</v>
      </c>
    </row>
    <row r="282" s="14" customFormat="1">
      <c r="A282" s="14"/>
      <c r="B282" s="234"/>
      <c r="C282" s="235"/>
      <c r="D282" s="226" t="s">
        <v>188</v>
      </c>
      <c r="E282" s="236" t="s">
        <v>1</v>
      </c>
      <c r="F282" s="237" t="s">
        <v>506</v>
      </c>
      <c r="G282" s="235"/>
      <c r="H282" s="238">
        <v>11</v>
      </c>
      <c r="I282" s="235"/>
      <c r="J282" s="235"/>
      <c r="K282" s="235"/>
      <c r="L282" s="239"/>
      <c r="M282" s="240"/>
      <c r="N282" s="241"/>
      <c r="O282" s="241"/>
      <c r="P282" s="241"/>
      <c r="Q282" s="241"/>
      <c r="R282" s="241"/>
      <c r="S282" s="241"/>
      <c r="T282" s="24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3" t="s">
        <v>188</v>
      </c>
      <c r="AU282" s="243" t="s">
        <v>90</v>
      </c>
      <c r="AV282" s="14" t="s">
        <v>90</v>
      </c>
      <c r="AW282" s="14" t="s">
        <v>36</v>
      </c>
      <c r="AX282" s="14" t="s">
        <v>80</v>
      </c>
      <c r="AY282" s="243" t="s">
        <v>179</v>
      </c>
    </row>
    <row r="283" s="14" customFormat="1">
      <c r="A283" s="14"/>
      <c r="B283" s="234"/>
      <c r="C283" s="235"/>
      <c r="D283" s="226" t="s">
        <v>188</v>
      </c>
      <c r="E283" s="236" t="s">
        <v>1</v>
      </c>
      <c r="F283" s="237" t="s">
        <v>507</v>
      </c>
      <c r="G283" s="235"/>
      <c r="H283" s="238">
        <v>1</v>
      </c>
      <c r="I283" s="235"/>
      <c r="J283" s="235"/>
      <c r="K283" s="235"/>
      <c r="L283" s="239"/>
      <c r="M283" s="240"/>
      <c r="N283" s="241"/>
      <c r="O283" s="241"/>
      <c r="P283" s="241"/>
      <c r="Q283" s="241"/>
      <c r="R283" s="241"/>
      <c r="S283" s="241"/>
      <c r="T283" s="24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3" t="s">
        <v>188</v>
      </c>
      <c r="AU283" s="243" t="s">
        <v>90</v>
      </c>
      <c r="AV283" s="14" t="s">
        <v>90</v>
      </c>
      <c r="AW283" s="14" t="s">
        <v>36</v>
      </c>
      <c r="AX283" s="14" t="s">
        <v>80</v>
      </c>
      <c r="AY283" s="243" t="s">
        <v>179</v>
      </c>
    </row>
    <row r="284" s="14" customFormat="1">
      <c r="A284" s="14"/>
      <c r="B284" s="234"/>
      <c r="C284" s="235"/>
      <c r="D284" s="226" t="s">
        <v>188</v>
      </c>
      <c r="E284" s="236" t="s">
        <v>1</v>
      </c>
      <c r="F284" s="237" t="s">
        <v>508</v>
      </c>
      <c r="G284" s="235"/>
      <c r="H284" s="238">
        <v>10</v>
      </c>
      <c r="I284" s="235"/>
      <c r="J284" s="235"/>
      <c r="K284" s="235"/>
      <c r="L284" s="239"/>
      <c r="M284" s="240"/>
      <c r="N284" s="241"/>
      <c r="O284" s="241"/>
      <c r="P284" s="241"/>
      <c r="Q284" s="241"/>
      <c r="R284" s="241"/>
      <c r="S284" s="241"/>
      <c r="T284" s="242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3" t="s">
        <v>188</v>
      </c>
      <c r="AU284" s="243" t="s">
        <v>90</v>
      </c>
      <c r="AV284" s="14" t="s">
        <v>90</v>
      </c>
      <c r="AW284" s="14" t="s">
        <v>36</v>
      </c>
      <c r="AX284" s="14" t="s">
        <v>80</v>
      </c>
      <c r="AY284" s="243" t="s">
        <v>179</v>
      </c>
    </row>
    <row r="285" s="14" customFormat="1">
      <c r="A285" s="14"/>
      <c r="B285" s="234"/>
      <c r="C285" s="235"/>
      <c r="D285" s="226" t="s">
        <v>188</v>
      </c>
      <c r="E285" s="236" t="s">
        <v>1</v>
      </c>
      <c r="F285" s="237" t="s">
        <v>509</v>
      </c>
      <c r="G285" s="235"/>
      <c r="H285" s="238">
        <v>2</v>
      </c>
      <c r="I285" s="235"/>
      <c r="J285" s="235"/>
      <c r="K285" s="235"/>
      <c r="L285" s="239"/>
      <c r="M285" s="240"/>
      <c r="N285" s="241"/>
      <c r="O285" s="241"/>
      <c r="P285" s="241"/>
      <c r="Q285" s="241"/>
      <c r="R285" s="241"/>
      <c r="S285" s="241"/>
      <c r="T285" s="242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3" t="s">
        <v>188</v>
      </c>
      <c r="AU285" s="243" t="s">
        <v>90</v>
      </c>
      <c r="AV285" s="14" t="s">
        <v>90</v>
      </c>
      <c r="AW285" s="14" t="s">
        <v>36</v>
      </c>
      <c r="AX285" s="14" t="s">
        <v>80</v>
      </c>
      <c r="AY285" s="243" t="s">
        <v>179</v>
      </c>
    </row>
    <row r="286" s="14" customFormat="1">
      <c r="A286" s="14"/>
      <c r="B286" s="234"/>
      <c r="C286" s="235"/>
      <c r="D286" s="226" t="s">
        <v>188</v>
      </c>
      <c r="E286" s="236" t="s">
        <v>1</v>
      </c>
      <c r="F286" s="237" t="s">
        <v>510</v>
      </c>
      <c r="G286" s="235"/>
      <c r="H286" s="238">
        <v>1</v>
      </c>
      <c r="I286" s="235"/>
      <c r="J286" s="235"/>
      <c r="K286" s="235"/>
      <c r="L286" s="239"/>
      <c r="M286" s="240"/>
      <c r="N286" s="241"/>
      <c r="O286" s="241"/>
      <c r="P286" s="241"/>
      <c r="Q286" s="241"/>
      <c r="R286" s="241"/>
      <c r="S286" s="241"/>
      <c r="T286" s="242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3" t="s">
        <v>188</v>
      </c>
      <c r="AU286" s="243" t="s">
        <v>90</v>
      </c>
      <c r="AV286" s="14" t="s">
        <v>90</v>
      </c>
      <c r="AW286" s="14" t="s">
        <v>36</v>
      </c>
      <c r="AX286" s="14" t="s">
        <v>80</v>
      </c>
      <c r="AY286" s="243" t="s">
        <v>179</v>
      </c>
    </row>
    <row r="287" s="14" customFormat="1">
      <c r="A287" s="14"/>
      <c r="B287" s="234"/>
      <c r="C287" s="235"/>
      <c r="D287" s="226" t="s">
        <v>188</v>
      </c>
      <c r="E287" s="236" t="s">
        <v>1</v>
      </c>
      <c r="F287" s="237" t="s">
        <v>511</v>
      </c>
      <c r="G287" s="235"/>
      <c r="H287" s="238">
        <v>1</v>
      </c>
      <c r="I287" s="235"/>
      <c r="J287" s="235"/>
      <c r="K287" s="235"/>
      <c r="L287" s="239"/>
      <c r="M287" s="240"/>
      <c r="N287" s="241"/>
      <c r="O287" s="241"/>
      <c r="P287" s="241"/>
      <c r="Q287" s="241"/>
      <c r="R287" s="241"/>
      <c r="S287" s="241"/>
      <c r="T287" s="24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3" t="s">
        <v>188</v>
      </c>
      <c r="AU287" s="243" t="s">
        <v>90</v>
      </c>
      <c r="AV287" s="14" t="s">
        <v>90</v>
      </c>
      <c r="AW287" s="14" t="s">
        <v>36</v>
      </c>
      <c r="AX287" s="14" t="s">
        <v>80</v>
      </c>
      <c r="AY287" s="243" t="s">
        <v>179</v>
      </c>
    </row>
    <row r="288" s="14" customFormat="1">
      <c r="A288" s="14"/>
      <c r="B288" s="234"/>
      <c r="C288" s="235"/>
      <c r="D288" s="226" t="s">
        <v>188</v>
      </c>
      <c r="E288" s="236" t="s">
        <v>1</v>
      </c>
      <c r="F288" s="237" t="s">
        <v>512</v>
      </c>
      <c r="G288" s="235"/>
      <c r="H288" s="238">
        <v>1</v>
      </c>
      <c r="I288" s="235"/>
      <c r="J288" s="235"/>
      <c r="K288" s="235"/>
      <c r="L288" s="239"/>
      <c r="M288" s="240"/>
      <c r="N288" s="241"/>
      <c r="O288" s="241"/>
      <c r="P288" s="241"/>
      <c r="Q288" s="241"/>
      <c r="R288" s="241"/>
      <c r="S288" s="241"/>
      <c r="T288" s="24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3" t="s">
        <v>188</v>
      </c>
      <c r="AU288" s="243" t="s">
        <v>90</v>
      </c>
      <c r="AV288" s="14" t="s">
        <v>90</v>
      </c>
      <c r="AW288" s="14" t="s">
        <v>36</v>
      </c>
      <c r="AX288" s="14" t="s">
        <v>80</v>
      </c>
      <c r="AY288" s="243" t="s">
        <v>179</v>
      </c>
    </row>
    <row r="289" s="15" customFormat="1">
      <c r="A289" s="15"/>
      <c r="B289" s="253"/>
      <c r="C289" s="254"/>
      <c r="D289" s="226" t="s">
        <v>188</v>
      </c>
      <c r="E289" s="255" t="s">
        <v>1</v>
      </c>
      <c r="F289" s="256" t="s">
        <v>430</v>
      </c>
      <c r="G289" s="254"/>
      <c r="H289" s="257">
        <v>27</v>
      </c>
      <c r="I289" s="254"/>
      <c r="J289" s="254"/>
      <c r="K289" s="254"/>
      <c r="L289" s="258"/>
      <c r="M289" s="259"/>
      <c r="N289" s="260"/>
      <c r="O289" s="260"/>
      <c r="P289" s="260"/>
      <c r="Q289" s="260"/>
      <c r="R289" s="260"/>
      <c r="S289" s="260"/>
      <c r="T289" s="261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2" t="s">
        <v>188</v>
      </c>
      <c r="AU289" s="262" t="s">
        <v>90</v>
      </c>
      <c r="AV289" s="15" t="s">
        <v>186</v>
      </c>
      <c r="AW289" s="15" t="s">
        <v>36</v>
      </c>
      <c r="AX289" s="15" t="s">
        <v>88</v>
      </c>
      <c r="AY289" s="262" t="s">
        <v>179</v>
      </c>
    </row>
    <row r="290" s="2" customFormat="1" ht="24.15" customHeight="1">
      <c r="A290" s="33"/>
      <c r="B290" s="34"/>
      <c r="C290" s="244" t="s">
        <v>513</v>
      </c>
      <c r="D290" s="244" t="s">
        <v>278</v>
      </c>
      <c r="E290" s="245" t="s">
        <v>514</v>
      </c>
      <c r="F290" s="246" t="s">
        <v>515</v>
      </c>
      <c r="G290" s="247" t="s">
        <v>384</v>
      </c>
      <c r="H290" s="248">
        <v>27</v>
      </c>
      <c r="I290" s="249">
        <v>0</v>
      </c>
      <c r="J290" s="249">
        <f>ROUND(I290*H290,2)</f>
        <v>0</v>
      </c>
      <c r="K290" s="246" t="s">
        <v>1</v>
      </c>
      <c r="L290" s="250"/>
      <c r="M290" s="251" t="s">
        <v>1</v>
      </c>
      <c r="N290" s="252" t="s">
        <v>45</v>
      </c>
      <c r="O290" s="220">
        <v>0</v>
      </c>
      <c r="P290" s="220">
        <f>O290*H290</f>
        <v>0</v>
      </c>
      <c r="Q290" s="220">
        <v>0</v>
      </c>
      <c r="R290" s="220">
        <f>Q290*H290</f>
        <v>0</v>
      </c>
      <c r="S290" s="220">
        <v>0</v>
      </c>
      <c r="T290" s="221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222" t="s">
        <v>124</v>
      </c>
      <c r="AT290" s="222" t="s">
        <v>278</v>
      </c>
      <c r="AU290" s="222" t="s">
        <v>90</v>
      </c>
      <c r="AY290" s="17" t="s">
        <v>179</v>
      </c>
      <c r="BE290" s="223">
        <f>IF(N290="základní",J290,0)</f>
        <v>0</v>
      </c>
      <c r="BF290" s="223">
        <f>IF(N290="snížená",J290,0)</f>
        <v>0</v>
      </c>
      <c r="BG290" s="223">
        <f>IF(N290="zákl. přenesená",J290,0)</f>
        <v>0</v>
      </c>
      <c r="BH290" s="223">
        <f>IF(N290="sníž. přenesená",J290,0)</f>
        <v>0</v>
      </c>
      <c r="BI290" s="223">
        <f>IF(N290="nulová",J290,0)</f>
        <v>0</v>
      </c>
      <c r="BJ290" s="17" t="s">
        <v>88</v>
      </c>
      <c r="BK290" s="223">
        <f>ROUND(I290*H290,2)</f>
        <v>0</v>
      </c>
      <c r="BL290" s="17" t="s">
        <v>186</v>
      </c>
      <c r="BM290" s="222" t="s">
        <v>516</v>
      </c>
    </row>
    <row r="291" s="2" customFormat="1" ht="24.15" customHeight="1">
      <c r="A291" s="33"/>
      <c r="B291" s="34"/>
      <c r="C291" s="212" t="s">
        <v>517</v>
      </c>
      <c r="D291" s="212" t="s">
        <v>181</v>
      </c>
      <c r="E291" s="213" t="s">
        <v>518</v>
      </c>
      <c r="F291" s="214" t="s">
        <v>519</v>
      </c>
      <c r="G291" s="215" t="s">
        <v>384</v>
      </c>
      <c r="H291" s="216">
        <v>2</v>
      </c>
      <c r="I291" s="217">
        <v>0</v>
      </c>
      <c r="J291" s="217">
        <f>ROUND(I291*H291,2)</f>
        <v>0</v>
      </c>
      <c r="K291" s="214" t="s">
        <v>185</v>
      </c>
      <c r="L291" s="39"/>
      <c r="M291" s="218" t="s">
        <v>1</v>
      </c>
      <c r="N291" s="219" t="s">
        <v>45</v>
      </c>
      <c r="O291" s="220">
        <v>3.1429999999999998</v>
      </c>
      <c r="P291" s="220">
        <f>O291*H291</f>
        <v>6.2859999999999996</v>
      </c>
      <c r="Q291" s="220">
        <v>2.5018799999999999</v>
      </c>
      <c r="R291" s="220">
        <f>Q291*H291</f>
        <v>5.0037599999999998</v>
      </c>
      <c r="S291" s="220">
        <v>0</v>
      </c>
      <c r="T291" s="221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222" t="s">
        <v>186</v>
      </c>
      <c r="AT291" s="222" t="s">
        <v>181</v>
      </c>
      <c r="AU291" s="222" t="s">
        <v>90</v>
      </c>
      <c r="AY291" s="17" t="s">
        <v>179</v>
      </c>
      <c r="BE291" s="223">
        <f>IF(N291="základní",J291,0)</f>
        <v>0</v>
      </c>
      <c r="BF291" s="223">
        <f>IF(N291="snížená",J291,0)</f>
        <v>0</v>
      </c>
      <c r="BG291" s="223">
        <f>IF(N291="zákl. přenesená",J291,0)</f>
        <v>0</v>
      </c>
      <c r="BH291" s="223">
        <f>IF(N291="sníž. přenesená",J291,0)</f>
        <v>0</v>
      </c>
      <c r="BI291" s="223">
        <f>IF(N291="nulová",J291,0)</f>
        <v>0</v>
      </c>
      <c r="BJ291" s="17" t="s">
        <v>88</v>
      </c>
      <c r="BK291" s="223">
        <f>ROUND(I291*H291,2)</f>
        <v>0</v>
      </c>
      <c r="BL291" s="17" t="s">
        <v>186</v>
      </c>
      <c r="BM291" s="222" t="s">
        <v>520</v>
      </c>
    </row>
    <row r="292" s="2" customFormat="1" ht="24.15" customHeight="1">
      <c r="A292" s="33"/>
      <c r="B292" s="34"/>
      <c r="C292" s="244" t="s">
        <v>521</v>
      </c>
      <c r="D292" s="244" t="s">
        <v>278</v>
      </c>
      <c r="E292" s="245" t="s">
        <v>522</v>
      </c>
      <c r="F292" s="246" t="s">
        <v>523</v>
      </c>
      <c r="G292" s="247" t="s">
        <v>384</v>
      </c>
      <c r="H292" s="248">
        <v>2</v>
      </c>
      <c r="I292" s="249">
        <v>0</v>
      </c>
      <c r="J292" s="249">
        <f>ROUND(I292*H292,2)</f>
        <v>0</v>
      </c>
      <c r="K292" s="246" t="s">
        <v>1</v>
      </c>
      <c r="L292" s="250"/>
      <c r="M292" s="251" t="s">
        <v>1</v>
      </c>
      <c r="N292" s="252" t="s">
        <v>45</v>
      </c>
      <c r="O292" s="220">
        <v>0</v>
      </c>
      <c r="P292" s="220">
        <f>O292*H292</f>
        <v>0</v>
      </c>
      <c r="Q292" s="220">
        <v>0.024500000000000001</v>
      </c>
      <c r="R292" s="220">
        <f>Q292*H292</f>
        <v>0.049000000000000002</v>
      </c>
      <c r="S292" s="220">
        <v>0</v>
      </c>
      <c r="T292" s="221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222" t="s">
        <v>124</v>
      </c>
      <c r="AT292" s="222" t="s">
        <v>278</v>
      </c>
      <c r="AU292" s="222" t="s">
        <v>90</v>
      </c>
      <c r="AY292" s="17" t="s">
        <v>179</v>
      </c>
      <c r="BE292" s="223">
        <f>IF(N292="základní",J292,0)</f>
        <v>0</v>
      </c>
      <c r="BF292" s="223">
        <f>IF(N292="snížená",J292,0)</f>
        <v>0</v>
      </c>
      <c r="BG292" s="223">
        <f>IF(N292="zákl. přenesená",J292,0)</f>
        <v>0</v>
      </c>
      <c r="BH292" s="223">
        <f>IF(N292="sníž. přenesená",J292,0)</f>
        <v>0</v>
      </c>
      <c r="BI292" s="223">
        <f>IF(N292="nulová",J292,0)</f>
        <v>0</v>
      </c>
      <c r="BJ292" s="17" t="s">
        <v>88</v>
      </c>
      <c r="BK292" s="223">
        <f>ROUND(I292*H292,2)</f>
        <v>0</v>
      </c>
      <c r="BL292" s="17" t="s">
        <v>186</v>
      </c>
      <c r="BM292" s="222" t="s">
        <v>524</v>
      </c>
    </row>
    <row r="293" s="2" customFormat="1" ht="24.15" customHeight="1">
      <c r="A293" s="33"/>
      <c r="B293" s="34"/>
      <c r="C293" s="212" t="s">
        <v>525</v>
      </c>
      <c r="D293" s="212" t="s">
        <v>181</v>
      </c>
      <c r="E293" s="213" t="s">
        <v>526</v>
      </c>
      <c r="F293" s="214" t="s">
        <v>527</v>
      </c>
      <c r="G293" s="215" t="s">
        <v>384</v>
      </c>
      <c r="H293" s="216">
        <v>27</v>
      </c>
      <c r="I293" s="217">
        <v>0</v>
      </c>
      <c r="J293" s="217">
        <f>ROUND(I293*H293,2)</f>
        <v>0</v>
      </c>
      <c r="K293" s="214" t="s">
        <v>1</v>
      </c>
      <c r="L293" s="39"/>
      <c r="M293" s="218" t="s">
        <v>1</v>
      </c>
      <c r="N293" s="219" t="s">
        <v>45</v>
      </c>
      <c r="O293" s="220">
        <v>0.54900000000000004</v>
      </c>
      <c r="P293" s="220">
        <f>O293*H293</f>
        <v>14.823</v>
      </c>
      <c r="Q293" s="220">
        <v>0.11241</v>
      </c>
      <c r="R293" s="220">
        <f>Q293*H293</f>
        <v>3.0350699999999997</v>
      </c>
      <c r="S293" s="220">
        <v>0</v>
      </c>
      <c r="T293" s="221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222" t="s">
        <v>186</v>
      </c>
      <c r="AT293" s="222" t="s">
        <v>181</v>
      </c>
      <c r="AU293" s="222" t="s">
        <v>90</v>
      </c>
      <c r="AY293" s="17" t="s">
        <v>179</v>
      </c>
      <c r="BE293" s="223">
        <f>IF(N293="základní",J293,0)</f>
        <v>0</v>
      </c>
      <c r="BF293" s="223">
        <f>IF(N293="snížená",J293,0)</f>
        <v>0</v>
      </c>
      <c r="BG293" s="223">
        <f>IF(N293="zákl. přenesená",J293,0)</f>
        <v>0</v>
      </c>
      <c r="BH293" s="223">
        <f>IF(N293="sníž. přenesená",J293,0)</f>
        <v>0</v>
      </c>
      <c r="BI293" s="223">
        <f>IF(N293="nulová",J293,0)</f>
        <v>0</v>
      </c>
      <c r="BJ293" s="17" t="s">
        <v>88</v>
      </c>
      <c r="BK293" s="223">
        <f>ROUND(I293*H293,2)</f>
        <v>0</v>
      </c>
      <c r="BL293" s="17" t="s">
        <v>186</v>
      </c>
      <c r="BM293" s="222" t="s">
        <v>528</v>
      </c>
    </row>
    <row r="294" s="14" customFormat="1">
      <c r="A294" s="14"/>
      <c r="B294" s="234"/>
      <c r="C294" s="235"/>
      <c r="D294" s="226" t="s">
        <v>188</v>
      </c>
      <c r="E294" s="236" t="s">
        <v>1</v>
      </c>
      <c r="F294" s="237" t="s">
        <v>529</v>
      </c>
      <c r="G294" s="235"/>
      <c r="H294" s="238">
        <v>27</v>
      </c>
      <c r="I294" s="235"/>
      <c r="J294" s="235"/>
      <c r="K294" s="235"/>
      <c r="L294" s="239"/>
      <c r="M294" s="240"/>
      <c r="N294" s="241"/>
      <c r="O294" s="241"/>
      <c r="P294" s="241"/>
      <c r="Q294" s="241"/>
      <c r="R294" s="241"/>
      <c r="S294" s="241"/>
      <c r="T294" s="24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3" t="s">
        <v>188</v>
      </c>
      <c r="AU294" s="243" t="s">
        <v>90</v>
      </c>
      <c r="AV294" s="14" t="s">
        <v>90</v>
      </c>
      <c r="AW294" s="14" t="s">
        <v>36</v>
      </c>
      <c r="AX294" s="14" t="s">
        <v>88</v>
      </c>
      <c r="AY294" s="243" t="s">
        <v>179</v>
      </c>
    </row>
    <row r="295" s="2" customFormat="1" ht="16.5" customHeight="1">
      <c r="A295" s="33"/>
      <c r="B295" s="34"/>
      <c r="C295" s="244" t="s">
        <v>530</v>
      </c>
      <c r="D295" s="244" t="s">
        <v>278</v>
      </c>
      <c r="E295" s="245" t="s">
        <v>531</v>
      </c>
      <c r="F295" s="246" t="s">
        <v>532</v>
      </c>
      <c r="G295" s="247" t="s">
        <v>384</v>
      </c>
      <c r="H295" s="248">
        <v>27</v>
      </c>
      <c r="I295" s="249">
        <v>0</v>
      </c>
      <c r="J295" s="249">
        <f>ROUND(I295*H295,2)</f>
        <v>0</v>
      </c>
      <c r="K295" s="246" t="s">
        <v>1</v>
      </c>
      <c r="L295" s="250"/>
      <c r="M295" s="251" t="s">
        <v>1</v>
      </c>
      <c r="N295" s="252" t="s">
        <v>45</v>
      </c>
      <c r="O295" s="220">
        <v>0</v>
      </c>
      <c r="P295" s="220">
        <f>O295*H295</f>
        <v>0</v>
      </c>
      <c r="Q295" s="220">
        <v>0</v>
      </c>
      <c r="R295" s="220">
        <f>Q295*H295</f>
        <v>0</v>
      </c>
      <c r="S295" s="220">
        <v>0</v>
      </c>
      <c r="T295" s="221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222" t="s">
        <v>124</v>
      </c>
      <c r="AT295" s="222" t="s">
        <v>278</v>
      </c>
      <c r="AU295" s="222" t="s">
        <v>90</v>
      </c>
      <c r="AY295" s="17" t="s">
        <v>179</v>
      </c>
      <c r="BE295" s="223">
        <f>IF(N295="základní",J295,0)</f>
        <v>0</v>
      </c>
      <c r="BF295" s="223">
        <f>IF(N295="snížená",J295,0)</f>
        <v>0</v>
      </c>
      <c r="BG295" s="223">
        <f>IF(N295="zákl. přenesená",J295,0)</f>
        <v>0</v>
      </c>
      <c r="BH295" s="223">
        <f>IF(N295="sníž. přenesená",J295,0)</f>
        <v>0</v>
      </c>
      <c r="BI295" s="223">
        <f>IF(N295="nulová",J295,0)</f>
        <v>0</v>
      </c>
      <c r="BJ295" s="17" t="s">
        <v>88</v>
      </c>
      <c r="BK295" s="223">
        <f>ROUND(I295*H295,2)</f>
        <v>0</v>
      </c>
      <c r="BL295" s="17" t="s">
        <v>186</v>
      </c>
      <c r="BM295" s="222" t="s">
        <v>533</v>
      </c>
    </row>
    <row r="296" s="2" customFormat="1" ht="24.15" customHeight="1">
      <c r="A296" s="33"/>
      <c r="B296" s="34"/>
      <c r="C296" s="212" t="s">
        <v>534</v>
      </c>
      <c r="D296" s="212" t="s">
        <v>181</v>
      </c>
      <c r="E296" s="213" t="s">
        <v>535</v>
      </c>
      <c r="F296" s="214" t="s">
        <v>536</v>
      </c>
      <c r="G296" s="215" t="s">
        <v>184</v>
      </c>
      <c r="H296" s="216">
        <v>452</v>
      </c>
      <c r="I296" s="217">
        <v>0</v>
      </c>
      <c r="J296" s="217">
        <f>ROUND(I296*H296,2)</f>
        <v>0</v>
      </c>
      <c r="K296" s="214" t="s">
        <v>1</v>
      </c>
      <c r="L296" s="39"/>
      <c r="M296" s="218" t="s">
        <v>1</v>
      </c>
      <c r="N296" s="219" t="s">
        <v>45</v>
      </c>
      <c r="O296" s="220">
        <v>0</v>
      </c>
      <c r="P296" s="220">
        <f>O296*H296</f>
        <v>0</v>
      </c>
      <c r="Q296" s="220">
        <v>0</v>
      </c>
      <c r="R296" s="220">
        <f>Q296*H296</f>
        <v>0</v>
      </c>
      <c r="S296" s="220">
        <v>0</v>
      </c>
      <c r="T296" s="221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222" t="s">
        <v>186</v>
      </c>
      <c r="AT296" s="222" t="s">
        <v>181</v>
      </c>
      <c r="AU296" s="222" t="s">
        <v>90</v>
      </c>
      <c r="AY296" s="17" t="s">
        <v>179</v>
      </c>
      <c r="BE296" s="223">
        <f>IF(N296="základní",J296,0)</f>
        <v>0</v>
      </c>
      <c r="BF296" s="223">
        <f>IF(N296="snížená",J296,0)</f>
        <v>0</v>
      </c>
      <c r="BG296" s="223">
        <f>IF(N296="zákl. přenesená",J296,0)</f>
        <v>0</v>
      </c>
      <c r="BH296" s="223">
        <f>IF(N296="sníž. přenesená",J296,0)</f>
        <v>0</v>
      </c>
      <c r="BI296" s="223">
        <f>IF(N296="nulová",J296,0)</f>
        <v>0</v>
      </c>
      <c r="BJ296" s="17" t="s">
        <v>88</v>
      </c>
      <c r="BK296" s="223">
        <f>ROUND(I296*H296,2)</f>
        <v>0</v>
      </c>
      <c r="BL296" s="17" t="s">
        <v>186</v>
      </c>
      <c r="BM296" s="222" t="s">
        <v>537</v>
      </c>
    </row>
    <row r="297" s="2" customFormat="1" ht="33" customHeight="1">
      <c r="A297" s="33"/>
      <c r="B297" s="34"/>
      <c r="C297" s="212" t="s">
        <v>538</v>
      </c>
      <c r="D297" s="212" t="s">
        <v>181</v>
      </c>
      <c r="E297" s="213" t="s">
        <v>539</v>
      </c>
      <c r="F297" s="214" t="s">
        <v>540</v>
      </c>
      <c r="G297" s="215" t="s">
        <v>198</v>
      </c>
      <c r="H297" s="216">
        <v>1089</v>
      </c>
      <c r="I297" s="217">
        <v>0</v>
      </c>
      <c r="J297" s="217">
        <f>ROUND(I297*H297,2)</f>
        <v>0</v>
      </c>
      <c r="K297" s="214" t="s">
        <v>1</v>
      </c>
      <c r="L297" s="39"/>
      <c r="M297" s="218" t="s">
        <v>1</v>
      </c>
      <c r="N297" s="219" t="s">
        <v>45</v>
      </c>
      <c r="O297" s="220">
        <v>0.26800000000000002</v>
      </c>
      <c r="P297" s="220">
        <f>O297*H297</f>
        <v>291.85200000000003</v>
      </c>
      <c r="Q297" s="220">
        <v>0.15540000000000001</v>
      </c>
      <c r="R297" s="220">
        <f>Q297*H297</f>
        <v>169.23060000000001</v>
      </c>
      <c r="S297" s="220">
        <v>0</v>
      </c>
      <c r="T297" s="221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222" t="s">
        <v>186</v>
      </c>
      <c r="AT297" s="222" t="s">
        <v>181</v>
      </c>
      <c r="AU297" s="222" t="s">
        <v>90</v>
      </c>
      <c r="AY297" s="17" t="s">
        <v>179</v>
      </c>
      <c r="BE297" s="223">
        <f>IF(N297="základní",J297,0)</f>
        <v>0</v>
      </c>
      <c r="BF297" s="223">
        <f>IF(N297="snížená",J297,0)</f>
        <v>0</v>
      </c>
      <c r="BG297" s="223">
        <f>IF(N297="zákl. přenesená",J297,0)</f>
        <v>0</v>
      </c>
      <c r="BH297" s="223">
        <f>IF(N297="sníž. přenesená",J297,0)</f>
        <v>0</v>
      </c>
      <c r="BI297" s="223">
        <f>IF(N297="nulová",J297,0)</f>
        <v>0</v>
      </c>
      <c r="BJ297" s="17" t="s">
        <v>88</v>
      </c>
      <c r="BK297" s="223">
        <f>ROUND(I297*H297,2)</f>
        <v>0</v>
      </c>
      <c r="BL297" s="17" t="s">
        <v>186</v>
      </c>
      <c r="BM297" s="222" t="s">
        <v>541</v>
      </c>
    </row>
    <row r="298" s="14" customFormat="1">
      <c r="A298" s="14"/>
      <c r="B298" s="234"/>
      <c r="C298" s="235"/>
      <c r="D298" s="226" t="s">
        <v>188</v>
      </c>
      <c r="E298" s="236" t="s">
        <v>1</v>
      </c>
      <c r="F298" s="237" t="s">
        <v>542</v>
      </c>
      <c r="G298" s="235"/>
      <c r="H298" s="238">
        <v>392</v>
      </c>
      <c r="I298" s="235"/>
      <c r="J298" s="235"/>
      <c r="K298" s="235"/>
      <c r="L298" s="239"/>
      <c r="M298" s="240"/>
      <c r="N298" s="241"/>
      <c r="O298" s="241"/>
      <c r="P298" s="241"/>
      <c r="Q298" s="241"/>
      <c r="R298" s="241"/>
      <c r="S298" s="241"/>
      <c r="T298" s="242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3" t="s">
        <v>188</v>
      </c>
      <c r="AU298" s="243" t="s">
        <v>90</v>
      </c>
      <c r="AV298" s="14" t="s">
        <v>90</v>
      </c>
      <c r="AW298" s="14" t="s">
        <v>36</v>
      </c>
      <c r="AX298" s="14" t="s">
        <v>80</v>
      </c>
      <c r="AY298" s="243" t="s">
        <v>179</v>
      </c>
    </row>
    <row r="299" s="14" customFormat="1">
      <c r="A299" s="14"/>
      <c r="B299" s="234"/>
      <c r="C299" s="235"/>
      <c r="D299" s="226" t="s">
        <v>188</v>
      </c>
      <c r="E299" s="236" t="s">
        <v>1</v>
      </c>
      <c r="F299" s="237" t="s">
        <v>543</v>
      </c>
      <c r="G299" s="235"/>
      <c r="H299" s="238">
        <v>697</v>
      </c>
      <c r="I299" s="235"/>
      <c r="J299" s="235"/>
      <c r="K299" s="235"/>
      <c r="L299" s="239"/>
      <c r="M299" s="240"/>
      <c r="N299" s="241"/>
      <c r="O299" s="241"/>
      <c r="P299" s="241"/>
      <c r="Q299" s="241"/>
      <c r="R299" s="241"/>
      <c r="S299" s="241"/>
      <c r="T299" s="24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3" t="s">
        <v>188</v>
      </c>
      <c r="AU299" s="243" t="s">
        <v>90</v>
      </c>
      <c r="AV299" s="14" t="s">
        <v>90</v>
      </c>
      <c r="AW299" s="14" t="s">
        <v>36</v>
      </c>
      <c r="AX299" s="14" t="s">
        <v>80</v>
      </c>
      <c r="AY299" s="243" t="s">
        <v>179</v>
      </c>
    </row>
    <row r="300" s="15" customFormat="1">
      <c r="A300" s="15"/>
      <c r="B300" s="253"/>
      <c r="C300" s="254"/>
      <c r="D300" s="226" t="s">
        <v>188</v>
      </c>
      <c r="E300" s="255" t="s">
        <v>1</v>
      </c>
      <c r="F300" s="256" t="s">
        <v>430</v>
      </c>
      <c r="G300" s="254"/>
      <c r="H300" s="257">
        <v>1089</v>
      </c>
      <c r="I300" s="254"/>
      <c r="J300" s="254"/>
      <c r="K300" s="254"/>
      <c r="L300" s="258"/>
      <c r="M300" s="259"/>
      <c r="N300" s="260"/>
      <c r="O300" s="260"/>
      <c r="P300" s="260"/>
      <c r="Q300" s="260"/>
      <c r="R300" s="260"/>
      <c r="S300" s="260"/>
      <c r="T300" s="261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62" t="s">
        <v>188</v>
      </c>
      <c r="AU300" s="262" t="s">
        <v>90</v>
      </c>
      <c r="AV300" s="15" t="s">
        <v>186</v>
      </c>
      <c r="AW300" s="15" t="s">
        <v>36</v>
      </c>
      <c r="AX300" s="15" t="s">
        <v>88</v>
      </c>
      <c r="AY300" s="262" t="s">
        <v>179</v>
      </c>
    </row>
    <row r="301" s="2" customFormat="1" ht="16.5" customHeight="1">
      <c r="A301" s="33"/>
      <c r="B301" s="34"/>
      <c r="C301" s="244" t="s">
        <v>544</v>
      </c>
      <c r="D301" s="244" t="s">
        <v>278</v>
      </c>
      <c r="E301" s="245" t="s">
        <v>545</v>
      </c>
      <c r="F301" s="246" t="s">
        <v>546</v>
      </c>
      <c r="G301" s="247" t="s">
        <v>198</v>
      </c>
      <c r="H301" s="248">
        <v>395.92000000000002</v>
      </c>
      <c r="I301" s="249">
        <v>0</v>
      </c>
      <c r="J301" s="249">
        <f>ROUND(I301*H301,2)</f>
        <v>0</v>
      </c>
      <c r="K301" s="246" t="s">
        <v>185</v>
      </c>
      <c r="L301" s="250"/>
      <c r="M301" s="251" t="s">
        <v>1</v>
      </c>
      <c r="N301" s="252" t="s">
        <v>45</v>
      </c>
      <c r="O301" s="220">
        <v>0</v>
      </c>
      <c r="P301" s="220">
        <f>O301*H301</f>
        <v>0</v>
      </c>
      <c r="Q301" s="220">
        <v>0.080000000000000002</v>
      </c>
      <c r="R301" s="220">
        <f>Q301*H301</f>
        <v>31.6736</v>
      </c>
      <c r="S301" s="220">
        <v>0</v>
      </c>
      <c r="T301" s="221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222" t="s">
        <v>124</v>
      </c>
      <c r="AT301" s="222" t="s">
        <v>278</v>
      </c>
      <c r="AU301" s="222" t="s">
        <v>90</v>
      </c>
      <c r="AY301" s="17" t="s">
        <v>179</v>
      </c>
      <c r="BE301" s="223">
        <f>IF(N301="základní",J301,0)</f>
        <v>0</v>
      </c>
      <c r="BF301" s="223">
        <f>IF(N301="snížená",J301,0)</f>
        <v>0</v>
      </c>
      <c r="BG301" s="223">
        <f>IF(N301="zákl. přenesená",J301,0)</f>
        <v>0</v>
      </c>
      <c r="BH301" s="223">
        <f>IF(N301="sníž. přenesená",J301,0)</f>
        <v>0</v>
      </c>
      <c r="BI301" s="223">
        <f>IF(N301="nulová",J301,0)</f>
        <v>0</v>
      </c>
      <c r="BJ301" s="17" t="s">
        <v>88</v>
      </c>
      <c r="BK301" s="223">
        <f>ROUND(I301*H301,2)</f>
        <v>0</v>
      </c>
      <c r="BL301" s="17" t="s">
        <v>186</v>
      </c>
      <c r="BM301" s="222" t="s">
        <v>547</v>
      </c>
    </row>
    <row r="302" s="14" customFormat="1">
      <c r="A302" s="14"/>
      <c r="B302" s="234"/>
      <c r="C302" s="235"/>
      <c r="D302" s="226" t="s">
        <v>188</v>
      </c>
      <c r="E302" s="236" t="s">
        <v>1</v>
      </c>
      <c r="F302" s="237" t="s">
        <v>548</v>
      </c>
      <c r="G302" s="235"/>
      <c r="H302" s="238">
        <v>395.92000000000002</v>
      </c>
      <c r="I302" s="235"/>
      <c r="J302" s="235"/>
      <c r="K302" s="235"/>
      <c r="L302" s="239"/>
      <c r="M302" s="240"/>
      <c r="N302" s="241"/>
      <c r="O302" s="241"/>
      <c r="P302" s="241"/>
      <c r="Q302" s="241"/>
      <c r="R302" s="241"/>
      <c r="S302" s="241"/>
      <c r="T302" s="24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3" t="s">
        <v>188</v>
      </c>
      <c r="AU302" s="243" t="s">
        <v>90</v>
      </c>
      <c r="AV302" s="14" t="s">
        <v>90</v>
      </c>
      <c r="AW302" s="14" t="s">
        <v>36</v>
      </c>
      <c r="AX302" s="14" t="s">
        <v>88</v>
      </c>
      <c r="AY302" s="243" t="s">
        <v>179</v>
      </c>
    </row>
    <row r="303" s="2" customFormat="1" ht="16.5" customHeight="1">
      <c r="A303" s="33"/>
      <c r="B303" s="34"/>
      <c r="C303" s="244" t="s">
        <v>549</v>
      </c>
      <c r="D303" s="244" t="s">
        <v>278</v>
      </c>
      <c r="E303" s="245" t="s">
        <v>550</v>
      </c>
      <c r="F303" s="246" t="s">
        <v>551</v>
      </c>
      <c r="G303" s="247" t="s">
        <v>198</v>
      </c>
      <c r="H303" s="248">
        <v>703.97000000000003</v>
      </c>
      <c r="I303" s="249">
        <v>0</v>
      </c>
      <c r="J303" s="249">
        <f>ROUND(I303*H303,2)</f>
        <v>0</v>
      </c>
      <c r="K303" s="246" t="s">
        <v>185</v>
      </c>
      <c r="L303" s="250"/>
      <c r="M303" s="251" t="s">
        <v>1</v>
      </c>
      <c r="N303" s="252" t="s">
        <v>45</v>
      </c>
      <c r="O303" s="220">
        <v>0</v>
      </c>
      <c r="P303" s="220">
        <f>O303*H303</f>
        <v>0</v>
      </c>
      <c r="Q303" s="220">
        <v>0.056120000000000003</v>
      </c>
      <c r="R303" s="220">
        <f>Q303*H303</f>
        <v>39.506796400000006</v>
      </c>
      <c r="S303" s="220">
        <v>0</v>
      </c>
      <c r="T303" s="221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222" t="s">
        <v>124</v>
      </c>
      <c r="AT303" s="222" t="s">
        <v>278</v>
      </c>
      <c r="AU303" s="222" t="s">
        <v>90</v>
      </c>
      <c r="AY303" s="17" t="s">
        <v>179</v>
      </c>
      <c r="BE303" s="223">
        <f>IF(N303="základní",J303,0)</f>
        <v>0</v>
      </c>
      <c r="BF303" s="223">
        <f>IF(N303="snížená",J303,0)</f>
        <v>0</v>
      </c>
      <c r="BG303" s="223">
        <f>IF(N303="zákl. přenesená",J303,0)</f>
        <v>0</v>
      </c>
      <c r="BH303" s="223">
        <f>IF(N303="sníž. přenesená",J303,0)</f>
        <v>0</v>
      </c>
      <c r="BI303" s="223">
        <f>IF(N303="nulová",J303,0)</f>
        <v>0</v>
      </c>
      <c r="BJ303" s="17" t="s">
        <v>88</v>
      </c>
      <c r="BK303" s="223">
        <f>ROUND(I303*H303,2)</f>
        <v>0</v>
      </c>
      <c r="BL303" s="17" t="s">
        <v>186</v>
      </c>
      <c r="BM303" s="222" t="s">
        <v>552</v>
      </c>
    </row>
    <row r="304" s="14" customFormat="1">
      <c r="A304" s="14"/>
      <c r="B304" s="234"/>
      <c r="C304" s="235"/>
      <c r="D304" s="226" t="s">
        <v>188</v>
      </c>
      <c r="E304" s="236" t="s">
        <v>1</v>
      </c>
      <c r="F304" s="237" t="s">
        <v>553</v>
      </c>
      <c r="G304" s="235"/>
      <c r="H304" s="238">
        <v>703.97000000000003</v>
      </c>
      <c r="I304" s="235"/>
      <c r="J304" s="235"/>
      <c r="K304" s="235"/>
      <c r="L304" s="239"/>
      <c r="M304" s="240"/>
      <c r="N304" s="241"/>
      <c r="O304" s="241"/>
      <c r="P304" s="241"/>
      <c r="Q304" s="241"/>
      <c r="R304" s="241"/>
      <c r="S304" s="241"/>
      <c r="T304" s="24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3" t="s">
        <v>188</v>
      </c>
      <c r="AU304" s="243" t="s">
        <v>90</v>
      </c>
      <c r="AV304" s="14" t="s">
        <v>90</v>
      </c>
      <c r="AW304" s="14" t="s">
        <v>36</v>
      </c>
      <c r="AX304" s="14" t="s">
        <v>88</v>
      </c>
      <c r="AY304" s="243" t="s">
        <v>179</v>
      </c>
    </row>
    <row r="305" s="2" customFormat="1" ht="24.15" customHeight="1">
      <c r="A305" s="33"/>
      <c r="B305" s="34"/>
      <c r="C305" s="212" t="s">
        <v>150</v>
      </c>
      <c r="D305" s="212" t="s">
        <v>181</v>
      </c>
      <c r="E305" s="213" t="s">
        <v>554</v>
      </c>
      <c r="F305" s="214" t="s">
        <v>555</v>
      </c>
      <c r="G305" s="215" t="s">
        <v>198</v>
      </c>
      <c r="H305" s="216">
        <v>685.79999999999995</v>
      </c>
      <c r="I305" s="217">
        <v>0</v>
      </c>
      <c r="J305" s="217">
        <f>ROUND(I305*H305,2)</f>
        <v>0</v>
      </c>
      <c r="K305" s="214" t="s">
        <v>223</v>
      </c>
      <c r="L305" s="39"/>
      <c r="M305" s="218" t="s">
        <v>1</v>
      </c>
      <c r="N305" s="219" t="s">
        <v>45</v>
      </c>
      <c r="O305" s="220">
        <v>0.097000000000000003</v>
      </c>
      <c r="P305" s="220">
        <f>O305*H305</f>
        <v>66.522599999999997</v>
      </c>
      <c r="Q305" s="220">
        <v>0</v>
      </c>
      <c r="R305" s="220">
        <f>Q305*H305</f>
        <v>0</v>
      </c>
      <c r="S305" s="220">
        <v>0</v>
      </c>
      <c r="T305" s="221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222" t="s">
        <v>186</v>
      </c>
      <c r="AT305" s="222" t="s">
        <v>181</v>
      </c>
      <c r="AU305" s="222" t="s">
        <v>90</v>
      </c>
      <c r="AY305" s="17" t="s">
        <v>179</v>
      </c>
      <c r="BE305" s="223">
        <f>IF(N305="základní",J305,0)</f>
        <v>0</v>
      </c>
      <c r="BF305" s="223">
        <f>IF(N305="snížená",J305,0)</f>
        <v>0</v>
      </c>
      <c r="BG305" s="223">
        <f>IF(N305="zákl. přenesená",J305,0)</f>
        <v>0</v>
      </c>
      <c r="BH305" s="223">
        <f>IF(N305="sníž. přenesená",J305,0)</f>
        <v>0</v>
      </c>
      <c r="BI305" s="223">
        <f>IF(N305="nulová",J305,0)</f>
        <v>0</v>
      </c>
      <c r="BJ305" s="17" t="s">
        <v>88</v>
      </c>
      <c r="BK305" s="223">
        <f>ROUND(I305*H305,2)</f>
        <v>0</v>
      </c>
      <c r="BL305" s="17" t="s">
        <v>186</v>
      </c>
      <c r="BM305" s="222" t="s">
        <v>556</v>
      </c>
    </row>
    <row r="306" s="2" customFormat="1" ht="24.15" customHeight="1">
      <c r="A306" s="33"/>
      <c r="B306" s="34"/>
      <c r="C306" s="212" t="s">
        <v>557</v>
      </c>
      <c r="D306" s="212" t="s">
        <v>181</v>
      </c>
      <c r="E306" s="213" t="s">
        <v>558</v>
      </c>
      <c r="F306" s="214" t="s">
        <v>559</v>
      </c>
      <c r="G306" s="215" t="s">
        <v>198</v>
      </c>
      <c r="H306" s="216">
        <v>685.79999999999995</v>
      </c>
      <c r="I306" s="217">
        <v>0</v>
      </c>
      <c r="J306" s="217">
        <f>ROUND(I306*H306,2)</f>
        <v>0</v>
      </c>
      <c r="K306" s="214" t="s">
        <v>223</v>
      </c>
      <c r="L306" s="39"/>
      <c r="M306" s="218" t="s">
        <v>1</v>
      </c>
      <c r="N306" s="219" t="s">
        <v>45</v>
      </c>
      <c r="O306" s="220">
        <v>0.19</v>
      </c>
      <c r="P306" s="220">
        <f>O306*H306</f>
        <v>130.30199999999999</v>
      </c>
      <c r="Q306" s="220">
        <v>6.0000000000000002E-05</v>
      </c>
      <c r="R306" s="220">
        <f>Q306*H306</f>
        <v>0.041147999999999997</v>
      </c>
      <c r="S306" s="220">
        <v>0</v>
      </c>
      <c r="T306" s="221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222" t="s">
        <v>186</v>
      </c>
      <c r="AT306" s="222" t="s">
        <v>181</v>
      </c>
      <c r="AU306" s="222" t="s">
        <v>90</v>
      </c>
      <c r="AY306" s="17" t="s">
        <v>179</v>
      </c>
      <c r="BE306" s="223">
        <f>IF(N306="základní",J306,0)</f>
        <v>0</v>
      </c>
      <c r="BF306" s="223">
        <f>IF(N306="snížená",J306,0)</f>
        <v>0</v>
      </c>
      <c r="BG306" s="223">
        <f>IF(N306="zákl. přenesená",J306,0)</f>
        <v>0</v>
      </c>
      <c r="BH306" s="223">
        <f>IF(N306="sníž. přenesená",J306,0)</f>
        <v>0</v>
      </c>
      <c r="BI306" s="223">
        <f>IF(N306="nulová",J306,0)</f>
        <v>0</v>
      </c>
      <c r="BJ306" s="17" t="s">
        <v>88</v>
      </c>
      <c r="BK306" s="223">
        <f>ROUND(I306*H306,2)</f>
        <v>0</v>
      </c>
      <c r="BL306" s="17" t="s">
        <v>186</v>
      </c>
      <c r="BM306" s="222" t="s">
        <v>560</v>
      </c>
    </row>
    <row r="307" s="2" customFormat="1" ht="24.15" customHeight="1">
      <c r="A307" s="33"/>
      <c r="B307" s="34"/>
      <c r="C307" s="212" t="s">
        <v>561</v>
      </c>
      <c r="D307" s="212" t="s">
        <v>181</v>
      </c>
      <c r="E307" s="213" t="s">
        <v>562</v>
      </c>
      <c r="F307" s="214" t="s">
        <v>563</v>
      </c>
      <c r="G307" s="215" t="s">
        <v>384</v>
      </c>
      <c r="H307" s="216">
        <v>3</v>
      </c>
      <c r="I307" s="217">
        <v>0</v>
      </c>
      <c r="J307" s="217">
        <f>ROUND(I307*H307,2)</f>
        <v>0</v>
      </c>
      <c r="K307" s="214" t="s">
        <v>185</v>
      </c>
      <c r="L307" s="39"/>
      <c r="M307" s="218" t="s">
        <v>1</v>
      </c>
      <c r="N307" s="219" t="s">
        <v>45</v>
      </c>
      <c r="O307" s="220">
        <v>8.5809999999999995</v>
      </c>
      <c r="P307" s="220">
        <f>O307*H307</f>
        <v>25.742999999999999</v>
      </c>
      <c r="Q307" s="220">
        <v>5.8003900000000002</v>
      </c>
      <c r="R307" s="220">
        <f>Q307*H307</f>
        <v>17.40117</v>
      </c>
      <c r="S307" s="220">
        <v>0</v>
      </c>
      <c r="T307" s="221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222" t="s">
        <v>186</v>
      </c>
      <c r="AT307" s="222" t="s">
        <v>181</v>
      </c>
      <c r="AU307" s="222" t="s">
        <v>90</v>
      </c>
      <c r="AY307" s="17" t="s">
        <v>179</v>
      </c>
      <c r="BE307" s="223">
        <f>IF(N307="základní",J307,0)</f>
        <v>0</v>
      </c>
      <c r="BF307" s="223">
        <f>IF(N307="snížená",J307,0)</f>
        <v>0</v>
      </c>
      <c r="BG307" s="223">
        <f>IF(N307="zákl. přenesená",J307,0)</f>
        <v>0</v>
      </c>
      <c r="BH307" s="223">
        <f>IF(N307="sníž. přenesená",J307,0)</f>
        <v>0</v>
      </c>
      <c r="BI307" s="223">
        <f>IF(N307="nulová",J307,0)</f>
        <v>0</v>
      </c>
      <c r="BJ307" s="17" t="s">
        <v>88</v>
      </c>
      <c r="BK307" s="223">
        <f>ROUND(I307*H307,2)</f>
        <v>0</v>
      </c>
      <c r="BL307" s="17" t="s">
        <v>186</v>
      </c>
      <c r="BM307" s="222" t="s">
        <v>564</v>
      </c>
    </row>
    <row r="308" s="14" customFormat="1">
      <c r="A308" s="14"/>
      <c r="B308" s="234"/>
      <c r="C308" s="235"/>
      <c r="D308" s="226" t="s">
        <v>188</v>
      </c>
      <c r="E308" s="236" t="s">
        <v>1</v>
      </c>
      <c r="F308" s="237" t="s">
        <v>565</v>
      </c>
      <c r="G308" s="235"/>
      <c r="H308" s="238">
        <v>2</v>
      </c>
      <c r="I308" s="235"/>
      <c r="J308" s="235"/>
      <c r="K308" s="235"/>
      <c r="L308" s="239"/>
      <c r="M308" s="240"/>
      <c r="N308" s="241"/>
      <c r="O308" s="241"/>
      <c r="P308" s="241"/>
      <c r="Q308" s="241"/>
      <c r="R308" s="241"/>
      <c r="S308" s="241"/>
      <c r="T308" s="242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3" t="s">
        <v>188</v>
      </c>
      <c r="AU308" s="243" t="s">
        <v>90</v>
      </c>
      <c r="AV308" s="14" t="s">
        <v>90</v>
      </c>
      <c r="AW308" s="14" t="s">
        <v>36</v>
      </c>
      <c r="AX308" s="14" t="s">
        <v>80</v>
      </c>
      <c r="AY308" s="243" t="s">
        <v>179</v>
      </c>
    </row>
    <row r="309" s="14" customFormat="1">
      <c r="A309" s="14"/>
      <c r="B309" s="234"/>
      <c r="C309" s="235"/>
      <c r="D309" s="226" t="s">
        <v>188</v>
      </c>
      <c r="E309" s="236" t="s">
        <v>1</v>
      </c>
      <c r="F309" s="237" t="s">
        <v>566</v>
      </c>
      <c r="G309" s="235"/>
      <c r="H309" s="238">
        <v>1</v>
      </c>
      <c r="I309" s="235"/>
      <c r="J309" s="235"/>
      <c r="K309" s="235"/>
      <c r="L309" s="239"/>
      <c r="M309" s="240"/>
      <c r="N309" s="241"/>
      <c r="O309" s="241"/>
      <c r="P309" s="241"/>
      <c r="Q309" s="241"/>
      <c r="R309" s="241"/>
      <c r="S309" s="241"/>
      <c r="T309" s="242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3" t="s">
        <v>188</v>
      </c>
      <c r="AU309" s="243" t="s">
        <v>90</v>
      </c>
      <c r="AV309" s="14" t="s">
        <v>90</v>
      </c>
      <c r="AW309" s="14" t="s">
        <v>36</v>
      </c>
      <c r="AX309" s="14" t="s">
        <v>80</v>
      </c>
      <c r="AY309" s="243" t="s">
        <v>179</v>
      </c>
    </row>
    <row r="310" s="15" customFormat="1">
      <c r="A310" s="15"/>
      <c r="B310" s="253"/>
      <c r="C310" s="254"/>
      <c r="D310" s="226" t="s">
        <v>188</v>
      </c>
      <c r="E310" s="255" t="s">
        <v>1</v>
      </c>
      <c r="F310" s="256" t="s">
        <v>430</v>
      </c>
      <c r="G310" s="254"/>
      <c r="H310" s="257">
        <v>3</v>
      </c>
      <c r="I310" s="254"/>
      <c r="J310" s="254"/>
      <c r="K310" s="254"/>
      <c r="L310" s="258"/>
      <c r="M310" s="259"/>
      <c r="N310" s="260"/>
      <c r="O310" s="260"/>
      <c r="P310" s="260"/>
      <c r="Q310" s="260"/>
      <c r="R310" s="260"/>
      <c r="S310" s="260"/>
      <c r="T310" s="261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62" t="s">
        <v>188</v>
      </c>
      <c r="AU310" s="262" t="s">
        <v>90</v>
      </c>
      <c r="AV310" s="15" t="s">
        <v>186</v>
      </c>
      <c r="AW310" s="15" t="s">
        <v>36</v>
      </c>
      <c r="AX310" s="15" t="s">
        <v>88</v>
      </c>
      <c r="AY310" s="262" t="s">
        <v>179</v>
      </c>
    </row>
    <row r="311" s="2" customFormat="1" ht="33" customHeight="1">
      <c r="A311" s="33"/>
      <c r="B311" s="34"/>
      <c r="C311" s="212" t="s">
        <v>567</v>
      </c>
      <c r="D311" s="212" t="s">
        <v>181</v>
      </c>
      <c r="E311" s="213" t="s">
        <v>568</v>
      </c>
      <c r="F311" s="214" t="s">
        <v>569</v>
      </c>
      <c r="G311" s="215" t="s">
        <v>184</v>
      </c>
      <c r="H311" s="216">
        <v>70</v>
      </c>
      <c r="I311" s="217">
        <v>0</v>
      </c>
      <c r="J311" s="217">
        <f>ROUND(I311*H311,2)</f>
        <v>0</v>
      </c>
      <c r="K311" s="214" t="s">
        <v>223</v>
      </c>
      <c r="L311" s="39"/>
      <c r="M311" s="218" t="s">
        <v>1</v>
      </c>
      <c r="N311" s="219" t="s">
        <v>45</v>
      </c>
      <c r="O311" s="220">
        <v>0.080000000000000002</v>
      </c>
      <c r="P311" s="220">
        <f>O311*H311</f>
        <v>5.6000000000000005</v>
      </c>
      <c r="Q311" s="220">
        <v>0.00036000000000000002</v>
      </c>
      <c r="R311" s="220">
        <f>Q311*H311</f>
        <v>0.0252</v>
      </c>
      <c r="S311" s="220">
        <v>0</v>
      </c>
      <c r="T311" s="221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222" t="s">
        <v>186</v>
      </c>
      <c r="AT311" s="222" t="s">
        <v>181</v>
      </c>
      <c r="AU311" s="222" t="s">
        <v>90</v>
      </c>
      <c r="AY311" s="17" t="s">
        <v>179</v>
      </c>
      <c r="BE311" s="223">
        <f>IF(N311="základní",J311,0)</f>
        <v>0</v>
      </c>
      <c r="BF311" s="223">
        <f>IF(N311="snížená",J311,0)</f>
        <v>0</v>
      </c>
      <c r="BG311" s="223">
        <f>IF(N311="zákl. přenesená",J311,0)</f>
        <v>0</v>
      </c>
      <c r="BH311" s="223">
        <f>IF(N311="sníž. přenesená",J311,0)</f>
        <v>0</v>
      </c>
      <c r="BI311" s="223">
        <f>IF(N311="nulová",J311,0)</f>
        <v>0</v>
      </c>
      <c r="BJ311" s="17" t="s">
        <v>88</v>
      </c>
      <c r="BK311" s="223">
        <f>ROUND(I311*H311,2)</f>
        <v>0</v>
      </c>
      <c r="BL311" s="17" t="s">
        <v>186</v>
      </c>
      <c r="BM311" s="222" t="s">
        <v>570</v>
      </c>
    </row>
    <row r="312" s="14" customFormat="1">
      <c r="A312" s="14"/>
      <c r="B312" s="234"/>
      <c r="C312" s="235"/>
      <c r="D312" s="226" t="s">
        <v>188</v>
      </c>
      <c r="E312" s="236" t="s">
        <v>1</v>
      </c>
      <c r="F312" s="237" t="s">
        <v>149</v>
      </c>
      <c r="G312" s="235"/>
      <c r="H312" s="238">
        <v>70</v>
      </c>
      <c r="I312" s="235"/>
      <c r="J312" s="235"/>
      <c r="K312" s="235"/>
      <c r="L312" s="239"/>
      <c r="M312" s="240"/>
      <c r="N312" s="241"/>
      <c r="O312" s="241"/>
      <c r="P312" s="241"/>
      <c r="Q312" s="241"/>
      <c r="R312" s="241"/>
      <c r="S312" s="241"/>
      <c r="T312" s="24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3" t="s">
        <v>188</v>
      </c>
      <c r="AU312" s="243" t="s">
        <v>90</v>
      </c>
      <c r="AV312" s="14" t="s">
        <v>90</v>
      </c>
      <c r="AW312" s="14" t="s">
        <v>36</v>
      </c>
      <c r="AX312" s="14" t="s">
        <v>88</v>
      </c>
      <c r="AY312" s="243" t="s">
        <v>179</v>
      </c>
    </row>
    <row r="313" s="2" customFormat="1" ht="33" customHeight="1">
      <c r="A313" s="33"/>
      <c r="B313" s="34"/>
      <c r="C313" s="212" t="s">
        <v>571</v>
      </c>
      <c r="D313" s="212" t="s">
        <v>181</v>
      </c>
      <c r="E313" s="213" t="s">
        <v>572</v>
      </c>
      <c r="F313" s="214" t="s">
        <v>573</v>
      </c>
      <c r="G313" s="215" t="s">
        <v>198</v>
      </c>
      <c r="H313" s="216">
        <v>64.200000000000003</v>
      </c>
      <c r="I313" s="217">
        <v>0</v>
      </c>
      <c r="J313" s="217">
        <f>ROUND(I313*H313,2)</f>
        <v>0</v>
      </c>
      <c r="K313" s="214" t="s">
        <v>1</v>
      </c>
      <c r="L313" s="39"/>
      <c r="M313" s="218" t="s">
        <v>1</v>
      </c>
      <c r="N313" s="219" t="s">
        <v>45</v>
      </c>
      <c r="O313" s="220">
        <v>0.186</v>
      </c>
      <c r="P313" s="220">
        <f>O313*H313</f>
        <v>11.9412</v>
      </c>
      <c r="Q313" s="220">
        <v>0.00060999999999999997</v>
      </c>
      <c r="R313" s="220">
        <f>Q313*H313</f>
        <v>0.039162000000000002</v>
      </c>
      <c r="S313" s="220">
        <v>0</v>
      </c>
      <c r="T313" s="221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222" t="s">
        <v>186</v>
      </c>
      <c r="AT313" s="222" t="s">
        <v>181</v>
      </c>
      <c r="AU313" s="222" t="s">
        <v>90</v>
      </c>
      <c r="AY313" s="17" t="s">
        <v>179</v>
      </c>
      <c r="BE313" s="223">
        <f>IF(N313="základní",J313,0)</f>
        <v>0</v>
      </c>
      <c r="BF313" s="223">
        <f>IF(N313="snížená",J313,0)</f>
        <v>0</v>
      </c>
      <c r="BG313" s="223">
        <f>IF(N313="zákl. přenesená",J313,0)</f>
        <v>0</v>
      </c>
      <c r="BH313" s="223">
        <f>IF(N313="sníž. přenesená",J313,0)</f>
        <v>0</v>
      </c>
      <c r="BI313" s="223">
        <f>IF(N313="nulová",J313,0)</f>
        <v>0</v>
      </c>
      <c r="BJ313" s="17" t="s">
        <v>88</v>
      </c>
      <c r="BK313" s="223">
        <f>ROUND(I313*H313,2)</f>
        <v>0</v>
      </c>
      <c r="BL313" s="17" t="s">
        <v>186</v>
      </c>
      <c r="BM313" s="222" t="s">
        <v>574</v>
      </c>
    </row>
    <row r="314" s="14" customFormat="1">
      <c r="A314" s="14"/>
      <c r="B314" s="234"/>
      <c r="C314" s="235"/>
      <c r="D314" s="226" t="s">
        <v>188</v>
      </c>
      <c r="E314" s="236" t="s">
        <v>1</v>
      </c>
      <c r="F314" s="237" t="s">
        <v>575</v>
      </c>
      <c r="G314" s="235"/>
      <c r="H314" s="238">
        <v>64.200000000000003</v>
      </c>
      <c r="I314" s="235"/>
      <c r="J314" s="235"/>
      <c r="K314" s="235"/>
      <c r="L314" s="239"/>
      <c r="M314" s="240"/>
      <c r="N314" s="241"/>
      <c r="O314" s="241"/>
      <c r="P314" s="241"/>
      <c r="Q314" s="241"/>
      <c r="R314" s="241"/>
      <c r="S314" s="241"/>
      <c r="T314" s="242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3" t="s">
        <v>188</v>
      </c>
      <c r="AU314" s="243" t="s">
        <v>90</v>
      </c>
      <c r="AV314" s="14" t="s">
        <v>90</v>
      </c>
      <c r="AW314" s="14" t="s">
        <v>36</v>
      </c>
      <c r="AX314" s="14" t="s">
        <v>88</v>
      </c>
      <c r="AY314" s="243" t="s">
        <v>179</v>
      </c>
    </row>
    <row r="315" s="2" customFormat="1" ht="24.15" customHeight="1">
      <c r="A315" s="33"/>
      <c r="B315" s="34"/>
      <c r="C315" s="212" t="s">
        <v>576</v>
      </c>
      <c r="D315" s="212" t="s">
        <v>181</v>
      </c>
      <c r="E315" s="213" t="s">
        <v>577</v>
      </c>
      <c r="F315" s="214" t="s">
        <v>578</v>
      </c>
      <c r="G315" s="215" t="s">
        <v>198</v>
      </c>
      <c r="H315" s="216">
        <v>685.79999999999995</v>
      </c>
      <c r="I315" s="217">
        <v>0</v>
      </c>
      <c r="J315" s="217">
        <f>ROUND(I315*H315,2)</f>
        <v>0</v>
      </c>
      <c r="K315" s="214" t="s">
        <v>223</v>
      </c>
      <c r="L315" s="39"/>
      <c r="M315" s="218" t="s">
        <v>1</v>
      </c>
      <c r="N315" s="219" t="s">
        <v>45</v>
      </c>
      <c r="O315" s="220">
        <v>0.19600000000000001</v>
      </c>
      <c r="P315" s="220">
        <f>O315*H315</f>
        <v>134.4168</v>
      </c>
      <c r="Q315" s="220">
        <v>0</v>
      </c>
      <c r="R315" s="220">
        <f>Q315*H315</f>
        <v>0</v>
      </c>
      <c r="S315" s="220">
        <v>0</v>
      </c>
      <c r="T315" s="221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222" t="s">
        <v>186</v>
      </c>
      <c r="AT315" s="222" t="s">
        <v>181</v>
      </c>
      <c r="AU315" s="222" t="s">
        <v>90</v>
      </c>
      <c r="AY315" s="17" t="s">
        <v>179</v>
      </c>
      <c r="BE315" s="223">
        <f>IF(N315="základní",J315,0)</f>
        <v>0</v>
      </c>
      <c r="BF315" s="223">
        <f>IF(N315="snížená",J315,0)</f>
        <v>0</v>
      </c>
      <c r="BG315" s="223">
        <f>IF(N315="zákl. přenesená",J315,0)</f>
        <v>0</v>
      </c>
      <c r="BH315" s="223">
        <f>IF(N315="sníž. přenesená",J315,0)</f>
        <v>0</v>
      </c>
      <c r="BI315" s="223">
        <f>IF(N315="nulová",J315,0)</f>
        <v>0</v>
      </c>
      <c r="BJ315" s="17" t="s">
        <v>88</v>
      </c>
      <c r="BK315" s="223">
        <f>ROUND(I315*H315,2)</f>
        <v>0</v>
      </c>
      <c r="BL315" s="17" t="s">
        <v>186</v>
      </c>
      <c r="BM315" s="222" t="s">
        <v>579</v>
      </c>
    </row>
    <row r="316" s="14" customFormat="1">
      <c r="A316" s="14"/>
      <c r="B316" s="234"/>
      <c r="C316" s="235"/>
      <c r="D316" s="226" t="s">
        <v>188</v>
      </c>
      <c r="E316" s="236" t="s">
        <v>1</v>
      </c>
      <c r="F316" s="237" t="s">
        <v>580</v>
      </c>
      <c r="G316" s="235"/>
      <c r="H316" s="238">
        <v>685.79999999999995</v>
      </c>
      <c r="I316" s="235"/>
      <c r="J316" s="235"/>
      <c r="K316" s="235"/>
      <c r="L316" s="239"/>
      <c r="M316" s="240"/>
      <c r="N316" s="241"/>
      <c r="O316" s="241"/>
      <c r="P316" s="241"/>
      <c r="Q316" s="241"/>
      <c r="R316" s="241"/>
      <c r="S316" s="241"/>
      <c r="T316" s="242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3" t="s">
        <v>188</v>
      </c>
      <c r="AU316" s="243" t="s">
        <v>90</v>
      </c>
      <c r="AV316" s="14" t="s">
        <v>90</v>
      </c>
      <c r="AW316" s="14" t="s">
        <v>36</v>
      </c>
      <c r="AX316" s="14" t="s">
        <v>88</v>
      </c>
      <c r="AY316" s="243" t="s">
        <v>179</v>
      </c>
    </row>
    <row r="317" s="2" customFormat="1" ht="24.15" customHeight="1">
      <c r="A317" s="33"/>
      <c r="B317" s="34"/>
      <c r="C317" s="212" t="s">
        <v>581</v>
      </c>
      <c r="D317" s="212" t="s">
        <v>181</v>
      </c>
      <c r="E317" s="213" t="s">
        <v>582</v>
      </c>
      <c r="F317" s="214" t="s">
        <v>583</v>
      </c>
      <c r="G317" s="215" t="s">
        <v>198</v>
      </c>
      <c r="H317" s="216">
        <v>120</v>
      </c>
      <c r="I317" s="217">
        <v>0</v>
      </c>
      <c r="J317" s="217">
        <f>ROUND(I317*H317,2)</f>
        <v>0</v>
      </c>
      <c r="K317" s="214" t="s">
        <v>185</v>
      </c>
      <c r="L317" s="39"/>
      <c r="M317" s="218" t="s">
        <v>1</v>
      </c>
      <c r="N317" s="219" t="s">
        <v>45</v>
      </c>
      <c r="O317" s="220">
        <v>0.014999999999999999</v>
      </c>
      <c r="P317" s="220">
        <f>O317*H317</f>
        <v>1.7999999999999998</v>
      </c>
      <c r="Q317" s="220">
        <v>0</v>
      </c>
      <c r="R317" s="220">
        <f>Q317*H317</f>
        <v>0</v>
      </c>
      <c r="S317" s="220">
        <v>0.19400000000000001</v>
      </c>
      <c r="T317" s="221">
        <f>S317*H317</f>
        <v>23.280000000000001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222" t="s">
        <v>186</v>
      </c>
      <c r="AT317" s="222" t="s">
        <v>181</v>
      </c>
      <c r="AU317" s="222" t="s">
        <v>90</v>
      </c>
      <c r="AY317" s="17" t="s">
        <v>179</v>
      </c>
      <c r="BE317" s="223">
        <f>IF(N317="základní",J317,0)</f>
        <v>0</v>
      </c>
      <c r="BF317" s="223">
        <f>IF(N317="snížená",J317,0)</f>
        <v>0</v>
      </c>
      <c r="BG317" s="223">
        <f>IF(N317="zákl. přenesená",J317,0)</f>
        <v>0</v>
      </c>
      <c r="BH317" s="223">
        <f>IF(N317="sníž. přenesená",J317,0)</f>
        <v>0</v>
      </c>
      <c r="BI317" s="223">
        <f>IF(N317="nulová",J317,0)</f>
        <v>0</v>
      </c>
      <c r="BJ317" s="17" t="s">
        <v>88</v>
      </c>
      <c r="BK317" s="223">
        <f>ROUND(I317*H317,2)</f>
        <v>0</v>
      </c>
      <c r="BL317" s="17" t="s">
        <v>186</v>
      </c>
      <c r="BM317" s="222" t="s">
        <v>584</v>
      </c>
    </row>
    <row r="318" s="14" customFormat="1">
      <c r="A318" s="14"/>
      <c r="B318" s="234"/>
      <c r="C318" s="235"/>
      <c r="D318" s="226" t="s">
        <v>188</v>
      </c>
      <c r="E318" s="236" t="s">
        <v>112</v>
      </c>
      <c r="F318" s="237" t="s">
        <v>113</v>
      </c>
      <c r="G318" s="235"/>
      <c r="H318" s="238">
        <v>120</v>
      </c>
      <c r="I318" s="235"/>
      <c r="J318" s="235"/>
      <c r="K318" s="235"/>
      <c r="L318" s="239"/>
      <c r="M318" s="240"/>
      <c r="N318" s="241"/>
      <c r="O318" s="241"/>
      <c r="P318" s="241"/>
      <c r="Q318" s="241"/>
      <c r="R318" s="241"/>
      <c r="S318" s="241"/>
      <c r="T318" s="242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3" t="s">
        <v>188</v>
      </c>
      <c r="AU318" s="243" t="s">
        <v>90</v>
      </c>
      <c r="AV318" s="14" t="s">
        <v>90</v>
      </c>
      <c r="AW318" s="14" t="s">
        <v>36</v>
      </c>
      <c r="AX318" s="14" t="s">
        <v>88</v>
      </c>
      <c r="AY318" s="243" t="s">
        <v>179</v>
      </c>
    </row>
    <row r="319" s="2" customFormat="1" ht="24.15" customHeight="1">
      <c r="A319" s="33"/>
      <c r="B319" s="34"/>
      <c r="C319" s="212" t="s">
        <v>585</v>
      </c>
      <c r="D319" s="212" t="s">
        <v>181</v>
      </c>
      <c r="E319" s="213" t="s">
        <v>586</v>
      </c>
      <c r="F319" s="214" t="s">
        <v>587</v>
      </c>
      <c r="G319" s="215" t="s">
        <v>184</v>
      </c>
      <c r="H319" s="216">
        <v>4600</v>
      </c>
      <c r="I319" s="217">
        <v>0</v>
      </c>
      <c r="J319" s="217">
        <f>ROUND(I319*H319,2)</f>
        <v>0</v>
      </c>
      <c r="K319" s="214" t="s">
        <v>185</v>
      </c>
      <c r="L319" s="39"/>
      <c r="M319" s="218" t="s">
        <v>1</v>
      </c>
      <c r="N319" s="219" t="s">
        <v>45</v>
      </c>
      <c r="O319" s="220">
        <v>0.002</v>
      </c>
      <c r="P319" s="220">
        <f>O319*H319</f>
        <v>9.2000000000000011</v>
      </c>
      <c r="Q319" s="220">
        <v>0</v>
      </c>
      <c r="R319" s="220">
        <f>Q319*H319</f>
        <v>0</v>
      </c>
      <c r="S319" s="220">
        <v>0.02</v>
      </c>
      <c r="T319" s="221">
        <f>S319*H319</f>
        <v>92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222" t="s">
        <v>186</v>
      </c>
      <c r="AT319" s="222" t="s">
        <v>181</v>
      </c>
      <c r="AU319" s="222" t="s">
        <v>90</v>
      </c>
      <c r="AY319" s="17" t="s">
        <v>179</v>
      </c>
      <c r="BE319" s="223">
        <f>IF(N319="základní",J319,0)</f>
        <v>0</v>
      </c>
      <c r="BF319" s="223">
        <f>IF(N319="snížená",J319,0)</f>
        <v>0</v>
      </c>
      <c r="BG319" s="223">
        <f>IF(N319="zákl. přenesená",J319,0)</f>
        <v>0</v>
      </c>
      <c r="BH319" s="223">
        <f>IF(N319="sníž. přenesená",J319,0)</f>
        <v>0</v>
      </c>
      <c r="BI319" s="223">
        <f>IF(N319="nulová",J319,0)</f>
        <v>0</v>
      </c>
      <c r="BJ319" s="17" t="s">
        <v>88</v>
      </c>
      <c r="BK319" s="223">
        <f>ROUND(I319*H319,2)</f>
        <v>0</v>
      </c>
      <c r="BL319" s="17" t="s">
        <v>186</v>
      </c>
      <c r="BM319" s="222" t="s">
        <v>588</v>
      </c>
    </row>
    <row r="320" s="14" customFormat="1">
      <c r="A320" s="14"/>
      <c r="B320" s="234"/>
      <c r="C320" s="235"/>
      <c r="D320" s="226" t="s">
        <v>188</v>
      </c>
      <c r="E320" s="236" t="s">
        <v>1</v>
      </c>
      <c r="F320" s="237" t="s">
        <v>589</v>
      </c>
      <c r="G320" s="235"/>
      <c r="H320" s="238">
        <v>4600</v>
      </c>
      <c r="I320" s="235"/>
      <c r="J320" s="235"/>
      <c r="K320" s="235"/>
      <c r="L320" s="239"/>
      <c r="M320" s="240"/>
      <c r="N320" s="241"/>
      <c r="O320" s="241"/>
      <c r="P320" s="241"/>
      <c r="Q320" s="241"/>
      <c r="R320" s="241"/>
      <c r="S320" s="241"/>
      <c r="T320" s="24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3" t="s">
        <v>188</v>
      </c>
      <c r="AU320" s="243" t="s">
        <v>90</v>
      </c>
      <c r="AV320" s="14" t="s">
        <v>90</v>
      </c>
      <c r="AW320" s="14" t="s">
        <v>36</v>
      </c>
      <c r="AX320" s="14" t="s">
        <v>88</v>
      </c>
      <c r="AY320" s="243" t="s">
        <v>179</v>
      </c>
    </row>
    <row r="321" s="2" customFormat="1" ht="24.15" customHeight="1">
      <c r="A321" s="33"/>
      <c r="B321" s="34"/>
      <c r="C321" s="212" t="s">
        <v>590</v>
      </c>
      <c r="D321" s="212" t="s">
        <v>181</v>
      </c>
      <c r="E321" s="213" t="s">
        <v>591</v>
      </c>
      <c r="F321" s="214" t="s">
        <v>592</v>
      </c>
      <c r="G321" s="215" t="s">
        <v>384</v>
      </c>
      <c r="H321" s="216">
        <v>12</v>
      </c>
      <c r="I321" s="217">
        <v>0</v>
      </c>
      <c r="J321" s="217">
        <f>ROUND(I321*H321,2)</f>
        <v>0</v>
      </c>
      <c r="K321" s="214" t="s">
        <v>1</v>
      </c>
      <c r="L321" s="39"/>
      <c r="M321" s="218" t="s">
        <v>1</v>
      </c>
      <c r="N321" s="219" t="s">
        <v>45</v>
      </c>
      <c r="O321" s="220">
        <v>0.55700000000000005</v>
      </c>
      <c r="P321" s="220">
        <f>O321*H321</f>
        <v>6.6840000000000011</v>
      </c>
      <c r="Q321" s="220">
        <v>0</v>
      </c>
      <c r="R321" s="220">
        <f>Q321*H321</f>
        <v>0</v>
      </c>
      <c r="S321" s="220">
        <v>0.082000000000000003</v>
      </c>
      <c r="T321" s="221">
        <f>S321*H321</f>
        <v>0.98399999999999999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222" t="s">
        <v>186</v>
      </c>
      <c r="AT321" s="222" t="s">
        <v>181</v>
      </c>
      <c r="AU321" s="222" t="s">
        <v>90</v>
      </c>
      <c r="AY321" s="17" t="s">
        <v>179</v>
      </c>
      <c r="BE321" s="223">
        <f>IF(N321="základní",J321,0)</f>
        <v>0</v>
      </c>
      <c r="BF321" s="223">
        <f>IF(N321="snížená",J321,0)</f>
        <v>0</v>
      </c>
      <c r="BG321" s="223">
        <f>IF(N321="zákl. přenesená",J321,0)</f>
        <v>0</v>
      </c>
      <c r="BH321" s="223">
        <f>IF(N321="sníž. přenesená",J321,0)</f>
        <v>0</v>
      </c>
      <c r="BI321" s="223">
        <f>IF(N321="nulová",J321,0)</f>
        <v>0</v>
      </c>
      <c r="BJ321" s="17" t="s">
        <v>88</v>
      </c>
      <c r="BK321" s="223">
        <f>ROUND(I321*H321,2)</f>
        <v>0</v>
      </c>
      <c r="BL321" s="17" t="s">
        <v>186</v>
      </c>
      <c r="BM321" s="222" t="s">
        <v>593</v>
      </c>
    </row>
    <row r="322" s="14" customFormat="1">
      <c r="A322" s="14"/>
      <c r="B322" s="234"/>
      <c r="C322" s="235"/>
      <c r="D322" s="226" t="s">
        <v>188</v>
      </c>
      <c r="E322" s="236" t="s">
        <v>121</v>
      </c>
      <c r="F322" s="237" t="s">
        <v>594</v>
      </c>
      <c r="G322" s="235"/>
      <c r="H322" s="238">
        <v>12</v>
      </c>
      <c r="I322" s="235"/>
      <c r="J322" s="235"/>
      <c r="K322" s="235"/>
      <c r="L322" s="239"/>
      <c r="M322" s="240"/>
      <c r="N322" s="241"/>
      <c r="O322" s="241"/>
      <c r="P322" s="241"/>
      <c r="Q322" s="241"/>
      <c r="R322" s="241"/>
      <c r="S322" s="241"/>
      <c r="T322" s="242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3" t="s">
        <v>188</v>
      </c>
      <c r="AU322" s="243" t="s">
        <v>90</v>
      </c>
      <c r="AV322" s="14" t="s">
        <v>90</v>
      </c>
      <c r="AW322" s="14" t="s">
        <v>36</v>
      </c>
      <c r="AX322" s="14" t="s">
        <v>88</v>
      </c>
      <c r="AY322" s="243" t="s">
        <v>179</v>
      </c>
    </row>
    <row r="323" s="2" customFormat="1" ht="21.75" customHeight="1">
      <c r="A323" s="33"/>
      <c r="B323" s="34"/>
      <c r="C323" s="212" t="s">
        <v>595</v>
      </c>
      <c r="D323" s="212" t="s">
        <v>181</v>
      </c>
      <c r="E323" s="213" t="s">
        <v>596</v>
      </c>
      <c r="F323" s="214" t="s">
        <v>597</v>
      </c>
      <c r="G323" s="215" t="s">
        <v>269</v>
      </c>
      <c r="H323" s="216">
        <v>61.200000000000003</v>
      </c>
      <c r="I323" s="217">
        <v>0</v>
      </c>
      <c r="J323" s="217">
        <f>ROUND(I323*H323,2)</f>
        <v>0</v>
      </c>
      <c r="K323" s="214" t="s">
        <v>185</v>
      </c>
      <c r="L323" s="39"/>
      <c r="M323" s="218" t="s">
        <v>1</v>
      </c>
      <c r="N323" s="219" t="s">
        <v>45</v>
      </c>
      <c r="O323" s="220">
        <v>0.029999999999999999</v>
      </c>
      <c r="P323" s="220">
        <f>O323*H323</f>
        <v>1.8360000000000001</v>
      </c>
      <c r="Q323" s="220">
        <v>0</v>
      </c>
      <c r="R323" s="220">
        <f>Q323*H323</f>
        <v>0</v>
      </c>
      <c r="S323" s="220">
        <v>0</v>
      </c>
      <c r="T323" s="221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222" t="s">
        <v>186</v>
      </c>
      <c r="AT323" s="222" t="s">
        <v>181</v>
      </c>
      <c r="AU323" s="222" t="s">
        <v>90</v>
      </c>
      <c r="AY323" s="17" t="s">
        <v>179</v>
      </c>
      <c r="BE323" s="223">
        <f>IF(N323="základní",J323,0)</f>
        <v>0</v>
      </c>
      <c r="BF323" s="223">
        <f>IF(N323="snížená",J323,0)</f>
        <v>0</v>
      </c>
      <c r="BG323" s="223">
        <f>IF(N323="zákl. přenesená",J323,0)</f>
        <v>0</v>
      </c>
      <c r="BH323" s="223">
        <f>IF(N323="sníž. přenesená",J323,0)</f>
        <v>0</v>
      </c>
      <c r="BI323" s="223">
        <f>IF(N323="nulová",J323,0)</f>
        <v>0</v>
      </c>
      <c r="BJ323" s="17" t="s">
        <v>88</v>
      </c>
      <c r="BK323" s="223">
        <f>ROUND(I323*H323,2)</f>
        <v>0</v>
      </c>
      <c r="BL323" s="17" t="s">
        <v>186</v>
      </c>
      <c r="BM323" s="222" t="s">
        <v>598</v>
      </c>
    </row>
    <row r="324" s="13" customFormat="1">
      <c r="A324" s="13"/>
      <c r="B324" s="224"/>
      <c r="C324" s="225"/>
      <c r="D324" s="226" t="s">
        <v>188</v>
      </c>
      <c r="E324" s="227" t="s">
        <v>1</v>
      </c>
      <c r="F324" s="228" t="s">
        <v>249</v>
      </c>
      <c r="G324" s="225"/>
      <c r="H324" s="227" t="s">
        <v>1</v>
      </c>
      <c r="I324" s="225"/>
      <c r="J324" s="225"/>
      <c r="K324" s="225"/>
      <c r="L324" s="229"/>
      <c r="M324" s="230"/>
      <c r="N324" s="231"/>
      <c r="O324" s="231"/>
      <c r="P324" s="231"/>
      <c r="Q324" s="231"/>
      <c r="R324" s="231"/>
      <c r="S324" s="231"/>
      <c r="T324" s="23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3" t="s">
        <v>188</v>
      </c>
      <c r="AU324" s="233" t="s">
        <v>90</v>
      </c>
      <c r="AV324" s="13" t="s">
        <v>88</v>
      </c>
      <c r="AW324" s="13" t="s">
        <v>36</v>
      </c>
      <c r="AX324" s="13" t="s">
        <v>80</v>
      </c>
      <c r="AY324" s="233" t="s">
        <v>179</v>
      </c>
    </row>
    <row r="325" s="13" customFormat="1">
      <c r="A325" s="13"/>
      <c r="B325" s="224"/>
      <c r="C325" s="225"/>
      <c r="D325" s="226" t="s">
        <v>188</v>
      </c>
      <c r="E325" s="227" t="s">
        <v>1</v>
      </c>
      <c r="F325" s="228" t="s">
        <v>250</v>
      </c>
      <c r="G325" s="225"/>
      <c r="H325" s="227" t="s">
        <v>1</v>
      </c>
      <c r="I325" s="225"/>
      <c r="J325" s="225"/>
      <c r="K325" s="225"/>
      <c r="L325" s="229"/>
      <c r="M325" s="230"/>
      <c r="N325" s="231"/>
      <c r="O325" s="231"/>
      <c r="P325" s="231"/>
      <c r="Q325" s="231"/>
      <c r="R325" s="231"/>
      <c r="S325" s="231"/>
      <c r="T325" s="23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3" t="s">
        <v>188</v>
      </c>
      <c r="AU325" s="233" t="s">
        <v>90</v>
      </c>
      <c r="AV325" s="13" t="s">
        <v>88</v>
      </c>
      <c r="AW325" s="13" t="s">
        <v>36</v>
      </c>
      <c r="AX325" s="13" t="s">
        <v>80</v>
      </c>
      <c r="AY325" s="233" t="s">
        <v>179</v>
      </c>
    </row>
    <row r="326" s="14" customFormat="1">
      <c r="A326" s="14"/>
      <c r="B326" s="234"/>
      <c r="C326" s="235"/>
      <c r="D326" s="226" t="s">
        <v>188</v>
      </c>
      <c r="E326" s="236" t="s">
        <v>133</v>
      </c>
      <c r="F326" s="237" t="s">
        <v>599</v>
      </c>
      <c r="G326" s="235"/>
      <c r="H326" s="238">
        <v>61.200000000000003</v>
      </c>
      <c r="I326" s="235"/>
      <c r="J326" s="235"/>
      <c r="K326" s="235"/>
      <c r="L326" s="239"/>
      <c r="M326" s="240"/>
      <c r="N326" s="241"/>
      <c r="O326" s="241"/>
      <c r="P326" s="241"/>
      <c r="Q326" s="241"/>
      <c r="R326" s="241"/>
      <c r="S326" s="241"/>
      <c r="T326" s="242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3" t="s">
        <v>188</v>
      </c>
      <c r="AU326" s="243" t="s">
        <v>90</v>
      </c>
      <c r="AV326" s="14" t="s">
        <v>90</v>
      </c>
      <c r="AW326" s="14" t="s">
        <v>36</v>
      </c>
      <c r="AX326" s="14" t="s">
        <v>88</v>
      </c>
      <c r="AY326" s="243" t="s">
        <v>179</v>
      </c>
    </row>
    <row r="327" s="2" customFormat="1" ht="24.15" customHeight="1">
      <c r="A327" s="33"/>
      <c r="B327" s="34"/>
      <c r="C327" s="212" t="s">
        <v>600</v>
      </c>
      <c r="D327" s="212" t="s">
        <v>181</v>
      </c>
      <c r="E327" s="213" t="s">
        <v>601</v>
      </c>
      <c r="F327" s="214" t="s">
        <v>602</v>
      </c>
      <c r="G327" s="215" t="s">
        <v>269</v>
      </c>
      <c r="H327" s="216">
        <v>1162.8</v>
      </c>
      <c r="I327" s="217">
        <v>0</v>
      </c>
      <c r="J327" s="217">
        <f>ROUND(I327*H327,2)</f>
        <v>0</v>
      </c>
      <c r="K327" s="214" t="s">
        <v>185</v>
      </c>
      <c r="L327" s="39"/>
      <c r="M327" s="218" t="s">
        <v>1</v>
      </c>
      <c r="N327" s="219" t="s">
        <v>45</v>
      </c>
      <c r="O327" s="220">
        <v>0.002</v>
      </c>
      <c r="P327" s="220">
        <f>O327*H327</f>
        <v>2.3256000000000001</v>
      </c>
      <c r="Q327" s="220">
        <v>0</v>
      </c>
      <c r="R327" s="220">
        <f>Q327*H327</f>
        <v>0</v>
      </c>
      <c r="S327" s="220">
        <v>0</v>
      </c>
      <c r="T327" s="221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222" t="s">
        <v>186</v>
      </c>
      <c r="AT327" s="222" t="s">
        <v>181</v>
      </c>
      <c r="AU327" s="222" t="s">
        <v>90</v>
      </c>
      <c r="AY327" s="17" t="s">
        <v>179</v>
      </c>
      <c r="BE327" s="223">
        <f>IF(N327="základní",J327,0)</f>
        <v>0</v>
      </c>
      <c r="BF327" s="223">
        <f>IF(N327="snížená",J327,0)</f>
        <v>0</v>
      </c>
      <c r="BG327" s="223">
        <f>IF(N327="zákl. přenesená",J327,0)</f>
        <v>0</v>
      </c>
      <c r="BH327" s="223">
        <f>IF(N327="sníž. přenesená",J327,0)</f>
        <v>0</v>
      </c>
      <c r="BI327" s="223">
        <f>IF(N327="nulová",J327,0)</f>
        <v>0</v>
      </c>
      <c r="BJ327" s="17" t="s">
        <v>88</v>
      </c>
      <c r="BK327" s="223">
        <f>ROUND(I327*H327,2)</f>
        <v>0</v>
      </c>
      <c r="BL327" s="17" t="s">
        <v>186</v>
      </c>
      <c r="BM327" s="222" t="s">
        <v>603</v>
      </c>
    </row>
    <row r="328" s="13" customFormat="1">
      <c r="A328" s="13"/>
      <c r="B328" s="224"/>
      <c r="C328" s="225"/>
      <c r="D328" s="226" t="s">
        <v>188</v>
      </c>
      <c r="E328" s="227" t="s">
        <v>1</v>
      </c>
      <c r="F328" s="228" t="s">
        <v>249</v>
      </c>
      <c r="G328" s="225"/>
      <c r="H328" s="227" t="s">
        <v>1</v>
      </c>
      <c r="I328" s="225"/>
      <c r="J328" s="225"/>
      <c r="K328" s="225"/>
      <c r="L328" s="229"/>
      <c r="M328" s="230"/>
      <c r="N328" s="231"/>
      <c r="O328" s="231"/>
      <c r="P328" s="231"/>
      <c r="Q328" s="231"/>
      <c r="R328" s="231"/>
      <c r="S328" s="231"/>
      <c r="T328" s="23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3" t="s">
        <v>188</v>
      </c>
      <c r="AU328" s="233" t="s">
        <v>90</v>
      </c>
      <c r="AV328" s="13" t="s">
        <v>88</v>
      </c>
      <c r="AW328" s="13" t="s">
        <v>36</v>
      </c>
      <c r="AX328" s="13" t="s">
        <v>80</v>
      </c>
      <c r="AY328" s="233" t="s">
        <v>179</v>
      </c>
    </row>
    <row r="329" s="13" customFormat="1">
      <c r="A329" s="13"/>
      <c r="B329" s="224"/>
      <c r="C329" s="225"/>
      <c r="D329" s="226" t="s">
        <v>188</v>
      </c>
      <c r="E329" s="227" t="s">
        <v>1</v>
      </c>
      <c r="F329" s="228" t="s">
        <v>250</v>
      </c>
      <c r="G329" s="225"/>
      <c r="H329" s="227" t="s">
        <v>1</v>
      </c>
      <c r="I329" s="225"/>
      <c r="J329" s="225"/>
      <c r="K329" s="225"/>
      <c r="L329" s="229"/>
      <c r="M329" s="230"/>
      <c r="N329" s="231"/>
      <c r="O329" s="231"/>
      <c r="P329" s="231"/>
      <c r="Q329" s="231"/>
      <c r="R329" s="231"/>
      <c r="S329" s="231"/>
      <c r="T329" s="23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3" t="s">
        <v>188</v>
      </c>
      <c r="AU329" s="233" t="s">
        <v>90</v>
      </c>
      <c r="AV329" s="13" t="s">
        <v>88</v>
      </c>
      <c r="AW329" s="13" t="s">
        <v>36</v>
      </c>
      <c r="AX329" s="13" t="s">
        <v>80</v>
      </c>
      <c r="AY329" s="233" t="s">
        <v>179</v>
      </c>
    </row>
    <row r="330" s="14" customFormat="1">
      <c r="A330" s="14"/>
      <c r="B330" s="234"/>
      <c r="C330" s="235"/>
      <c r="D330" s="226" t="s">
        <v>188</v>
      </c>
      <c r="E330" s="236" t="s">
        <v>1</v>
      </c>
      <c r="F330" s="237" t="s">
        <v>604</v>
      </c>
      <c r="G330" s="235"/>
      <c r="H330" s="238">
        <v>1162.8</v>
      </c>
      <c r="I330" s="235"/>
      <c r="J330" s="235"/>
      <c r="K330" s="235"/>
      <c r="L330" s="239"/>
      <c r="M330" s="240"/>
      <c r="N330" s="241"/>
      <c r="O330" s="241"/>
      <c r="P330" s="241"/>
      <c r="Q330" s="241"/>
      <c r="R330" s="241"/>
      <c r="S330" s="241"/>
      <c r="T330" s="242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3" t="s">
        <v>188</v>
      </c>
      <c r="AU330" s="243" t="s">
        <v>90</v>
      </c>
      <c r="AV330" s="14" t="s">
        <v>90</v>
      </c>
      <c r="AW330" s="14" t="s">
        <v>36</v>
      </c>
      <c r="AX330" s="14" t="s">
        <v>88</v>
      </c>
      <c r="AY330" s="243" t="s">
        <v>179</v>
      </c>
    </row>
    <row r="331" s="2" customFormat="1" ht="21.75" customHeight="1">
      <c r="A331" s="33"/>
      <c r="B331" s="34"/>
      <c r="C331" s="212" t="s">
        <v>605</v>
      </c>
      <c r="D331" s="212" t="s">
        <v>181</v>
      </c>
      <c r="E331" s="213" t="s">
        <v>606</v>
      </c>
      <c r="F331" s="214" t="s">
        <v>607</v>
      </c>
      <c r="G331" s="215" t="s">
        <v>269</v>
      </c>
      <c r="H331" s="216">
        <v>5.6520000000000001</v>
      </c>
      <c r="I331" s="217">
        <v>0</v>
      </c>
      <c r="J331" s="217">
        <f>ROUND(I331*H331,2)</f>
        <v>0</v>
      </c>
      <c r="K331" s="214" t="s">
        <v>1</v>
      </c>
      <c r="L331" s="39"/>
      <c r="M331" s="218" t="s">
        <v>1</v>
      </c>
      <c r="N331" s="219" t="s">
        <v>45</v>
      </c>
      <c r="O331" s="220">
        <v>0.032000000000000001</v>
      </c>
      <c r="P331" s="220">
        <f>O331*H331</f>
        <v>0.180864</v>
      </c>
      <c r="Q331" s="220">
        <v>0</v>
      </c>
      <c r="R331" s="220">
        <f>Q331*H331</f>
        <v>0</v>
      </c>
      <c r="S331" s="220">
        <v>0</v>
      </c>
      <c r="T331" s="221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222" t="s">
        <v>186</v>
      </c>
      <c r="AT331" s="222" t="s">
        <v>181</v>
      </c>
      <c r="AU331" s="222" t="s">
        <v>90</v>
      </c>
      <c r="AY331" s="17" t="s">
        <v>179</v>
      </c>
      <c r="BE331" s="223">
        <f>IF(N331="základní",J331,0)</f>
        <v>0</v>
      </c>
      <c r="BF331" s="223">
        <f>IF(N331="snížená",J331,0)</f>
        <v>0</v>
      </c>
      <c r="BG331" s="223">
        <f>IF(N331="zákl. přenesená",J331,0)</f>
        <v>0</v>
      </c>
      <c r="BH331" s="223">
        <f>IF(N331="sníž. přenesená",J331,0)</f>
        <v>0</v>
      </c>
      <c r="BI331" s="223">
        <f>IF(N331="nulová",J331,0)</f>
        <v>0</v>
      </c>
      <c r="BJ331" s="17" t="s">
        <v>88</v>
      </c>
      <c r="BK331" s="223">
        <f>ROUND(I331*H331,2)</f>
        <v>0</v>
      </c>
      <c r="BL331" s="17" t="s">
        <v>186</v>
      </c>
      <c r="BM331" s="222" t="s">
        <v>608</v>
      </c>
    </row>
    <row r="332" s="13" customFormat="1">
      <c r="A332" s="13"/>
      <c r="B332" s="224"/>
      <c r="C332" s="225"/>
      <c r="D332" s="226" t="s">
        <v>188</v>
      </c>
      <c r="E332" s="227" t="s">
        <v>1</v>
      </c>
      <c r="F332" s="228" t="s">
        <v>249</v>
      </c>
      <c r="G332" s="225"/>
      <c r="H332" s="227" t="s">
        <v>1</v>
      </c>
      <c r="I332" s="225"/>
      <c r="J332" s="225"/>
      <c r="K332" s="225"/>
      <c r="L332" s="229"/>
      <c r="M332" s="230"/>
      <c r="N332" s="231"/>
      <c r="O332" s="231"/>
      <c r="P332" s="231"/>
      <c r="Q332" s="231"/>
      <c r="R332" s="231"/>
      <c r="S332" s="231"/>
      <c r="T332" s="23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3" t="s">
        <v>188</v>
      </c>
      <c r="AU332" s="233" t="s">
        <v>90</v>
      </c>
      <c r="AV332" s="13" t="s">
        <v>88</v>
      </c>
      <c r="AW332" s="13" t="s">
        <v>36</v>
      </c>
      <c r="AX332" s="13" t="s">
        <v>80</v>
      </c>
      <c r="AY332" s="233" t="s">
        <v>179</v>
      </c>
    </row>
    <row r="333" s="13" customFormat="1">
      <c r="A333" s="13"/>
      <c r="B333" s="224"/>
      <c r="C333" s="225"/>
      <c r="D333" s="226" t="s">
        <v>188</v>
      </c>
      <c r="E333" s="227" t="s">
        <v>1</v>
      </c>
      <c r="F333" s="228" t="s">
        <v>250</v>
      </c>
      <c r="G333" s="225"/>
      <c r="H333" s="227" t="s">
        <v>1</v>
      </c>
      <c r="I333" s="225"/>
      <c r="J333" s="225"/>
      <c r="K333" s="225"/>
      <c r="L333" s="229"/>
      <c r="M333" s="230"/>
      <c r="N333" s="231"/>
      <c r="O333" s="231"/>
      <c r="P333" s="231"/>
      <c r="Q333" s="231"/>
      <c r="R333" s="231"/>
      <c r="S333" s="231"/>
      <c r="T333" s="23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3" t="s">
        <v>188</v>
      </c>
      <c r="AU333" s="233" t="s">
        <v>90</v>
      </c>
      <c r="AV333" s="13" t="s">
        <v>88</v>
      </c>
      <c r="AW333" s="13" t="s">
        <v>36</v>
      </c>
      <c r="AX333" s="13" t="s">
        <v>80</v>
      </c>
      <c r="AY333" s="233" t="s">
        <v>179</v>
      </c>
    </row>
    <row r="334" s="14" customFormat="1">
      <c r="A334" s="14"/>
      <c r="B334" s="234"/>
      <c r="C334" s="235"/>
      <c r="D334" s="226" t="s">
        <v>188</v>
      </c>
      <c r="E334" s="236" t="s">
        <v>129</v>
      </c>
      <c r="F334" s="237" t="s">
        <v>609</v>
      </c>
      <c r="G334" s="235"/>
      <c r="H334" s="238">
        <v>5.6520000000000001</v>
      </c>
      <c r="I334" s="235"/>
      <c r="J334" s="235"/>
      <c r="K334" s="235"/>
      <c r="L334" s="239"/>
      <c r="M334" s="240"/>
      <c r="N334" s="241"/>
      <c r="O334" s="241"/>
      <c r="P334" s="241"/>
      <c r="Q334" s="241"/>
      <c r="R334" s="241"/>
      <c r="S334" s="241"/>
      <c r="T334" s="242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3" t="s">
        <v>188</v>
      </c>
      <c r="AU334" s="243" t="s">
        <v>90</v>
      </c>
      <c r="AV334" s="14" t="s">
        <v>90</v>
      </c>
      <c r="AW334" s="14" t="s">
        <v>36</v>
      </c>
      <c r="AX334" s="14" t="s">
        <v>88</v>
      </c>
      <c r="AY334" s="243" t="s">
        <v>179</v>
      </c>
    </row>
    <row r="335" s="2" customFormat="1" ht="24.15" customHeight="1">
      <c r="A335" s="33"/>
      <c r="B335" s="34"/>
      <c r="C335" s="212" t="s">
        <v>610</v>
      </c>
      <c r="D335" s="212" t="s">
        <v>181</v>
      </c>
      <c r="E335" s="213" t="s">
        <v>611</v>
      </c>
      <c r="F335" s="214" t="s">
        <v>612</v>
      </c>
      <c r="G335" s="215" t="s">
        <v>269</v>
      </c>
      <c r="H335" s="216">
        <v>107.38800000000001</v>
      </c>
      <c r="I335" s="217">
        <v>0</v>
      </c>
      <c r="J335" s="217">
        <f>ROUND(I335*H335,2)</f>
        <v>0</v>
      </c>
      <c r="K335" s="214" t="s">
        <v>1</v>
      </c>
      <c r="L335" s="39"/>
      <c r="M335" s="218" t="s">
        <v>1</v>
      </c>
      <c r="N335" s="219" t="s">
        <v>45</v>
      </c>
      <c r="O335" s="220">
        <v>0.0030000000000000001</v>
      </c>
      <c r="P335" s="220">
        <f>O335*H335</f>
        <v>0.32216400000000001</v>
      </c>
      <c r="Q335" s="220">
        <v>0</v>
      </c>
      <c r="R335" s="220">
        <f>Q335*H335</f>
        <v>0</v>
      </c>
      <c r="S335" s="220">
        <v>0</v>
      </c>
      <c r="T335" s="221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222" t="s">
        <v>186</v>
      </c>
      <c r="AT335" s="222" t="s">
        <v>181</v>
      </c>
      <c r="AU335" s="222" t="s">
        <v>90</v>
      </c>
      <c r="AY335" s="17" t="s">
        <v>179</v>
      </c>
      <c r="BE335" s="223">
        <f>IF(N335="základní",J335,0)</f>
        <v>0</v>
      </c>
      <c r="BF335" s="223">
        <f>IF(N335="snížená",J335,0)</f>
        <v>0</v>
      </c>
      <c r="BG335" s="223">
        <f>IF(N335="zákl. přenesená",J335,0)</f>
        <v>0</v>
      </c>
      <c r="BH335" s="223">
        <f>IF(N335="sníž. přenesená",J335,0)</f>
        <v>0</v>
      </c>
      <c r="BI335" s="223">
        <f>IF(N335="nulová",J335,0)</f>
        <v>0</v>
      </c>
      <c r="BJ335" s="17" t="s">
        <v>88</v>
      </c>
      <c r="BK335" s="223">
        <f>ROUND(I335*H335,2)</f>
        <v>0</v>
      </c>
      <c r="BL335" s="17" t="s">
        <v>186</v>
      </c>
      <c r="BM335" s="222" t="s">
        <v>613</v>
      </c>
    </row>
    <row r="336" s="13" customFormat="1">
      <c r="A336" s="13"/>
      <c r="B336" s="224"/>
      <c r="C336" s="225"/>
      <c r="D336" s="226" t="s">
        <v>188</v>
      </c>
      <c r="E336" s="227" t="s">
        <v>1</v>
      </c>
      <c r="F336" s="228" t="s">
        <v>249</v>
      </c>
      <c r="G336" s="225"/>
      <c r="H336" s="227" t="s">
        <v>1</v>
      </c>
      <c r="I336" s="225"/>
      <c r="J336" s="225"/>
      <c r="K336" s="225"/>
      <c r="L336" s="229"/>
      <c r="M336" s="230"/>
      <c r="N336" s="231"/>
      <c r="O336" s="231"/>
      <c r="P336" s="231"/>
      <c r="Q336" s="231"/>
      <c r="R336" s="231"/>
      <c r="S336" s="231"/>
      <c r="T336" s="23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3" t="s">
        <v>188</v>
      </c>
      <c r="AU336" s="233" t="s">
        <v>90</v>
      </c>
      <c r="AV336" s="13" t="s">
        <v>88</v>
      </c>
      <c r="AW336" s="13" t="s">
        <v>36</v>
      </c>
      <c r="AX336" s="13" t="s">
        <v>80</v>
      </c>
      <c r="AY336" s="233" t="s">
        <v>179</v>
      </c>
    </row>
    <row r="337" s="13" customFormat="1">
      <c r="A337" s="13"/>
      <c r="B337" s="224"/>
      <c r="C337" s="225"/>
      <c r="D337" s="226" t="s">
        <v>188</v>
      </c>
      <c r="E337" s="227" t="s">
        <v>1</v>
      </c>
      <c r="F337" s="228" t="s">
        <v>250</v>
      </c>
      <c r="G337" s="225"/>
      <c r="H337" s="227" t="s">
        <v>1</v>
      </c>
      <c r="I337" s="225"/>
      <c r="J337" s="225"/>
      <c r="K337" s="225"/>
      <c r="L337" s="229"/>
      <c r="M337" s="230"/>
      <c r="N337" s="231"/>
      <c r="O337" s="231"/>
      <c r="P337" s="231"/>
      <c r="Q337" s="231"/>
      <c r="R337" s="231"/>
      <c r="S337" s="231"/>
      <c r="T337" s="23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3" t="s">
        <v>188</v>
      </c>
      <c r="AU337" s="233" t="s">
        <v>90</v>
      </c>
      <c r="AV337" s="13" t="s">
        <v>88</v>
      </c>
      <c r="AW337" s="13" t="s">
        <v>36</v>
      </c>
      <c r="AX337" s="13" t="s">
        <v>80</v>
      </c>
      <c r="AY337" s="233" t="s">
        <v>179</v>
      </c>
    </row>
    <row r="338" s="14" customFormat="1">
      <c r="A338" s="14"/>
      <c r="B338" s="234"/>
      <c r="C338" s="235"/>
      <c r="D338" s="226" t="s">
        <v>188</v>
      </c>
      <c r="E338" s="236" t="s">
        <v>1</v>
      </c>
      <c r="F338" s="237" t="s">
        <v>614</v>
      </c>
      <c r="G338" s="235"/>
      <c r="H338" s="238">
        <v>107.38800000000001</v>
      </c>
      <c r="I338" s="235"/>
      <c r="J338" s="235"/>
      <c r="K338" s="235"/>
      <c r="L338" s="239"/>
      <c r="M338" s="240"/>
      <c r="N338" s="241"/>
      <c r="O338" s="241"/>
      <c r="P338" s="241"/>
      <c r="Q338" s="241"/>
      <c r="R338" s="241"/>
      <c r="S338" s="241"/>
      <c r="T338" s="242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3" t="s">
        <v>188</v>
      </c>
      <c r="AU338" s="243" t="s">
        <v>90</v>
      </c>
      <c r="AV338" s="14" t="s">
        <v>90</v>
      </c>
      <c r="AW338" s="14" t="s">
        <v>36</v>
      </c>
      <c r="AX338" s="14" t="s">
        <v>88</v>
      </c>
      <c r="AY338" s="243" t="s">
        <v>179</v>
      </c>
    </row>
    <row r="339" s="2" customFormat="1" ht="16.5" customHeight="1">
      <c r="A339" s="33"/>
      <c r="B339" s="34"/>
      <c r="C339" s="212" t="s">
        <v>615</v>
      </c>
      <c r="D339" s="212" t="s">
        <v>181</v>
      </c>
      <c r="E339" s="213" t="s">
        <v>616</v>
      </c>
      <c r="F339" s="214" t="s">
        <v>617</v>
      </c>
      <c r="G339" s="215" t="s">
        <v>269</v>
      </c>
      <c r="H339" s="216">
        <v>2.5840000000000001</v>
      </c>
      <c r="I339" s="217">
        <v>0</v>
      </c>
      <c r="J339" s="217">
        <f>ROUND(I339*H339,2)</f>
        <v>0</v>
      </c>
      <c r="K339" s="214" t="s">
        <v>185</v>
      </c>
      <c r="L339" s="39"/>
      <c r="M339" s="218" t="s">
        <v>1</v>
      </c>
      <c r="N339" s="219" t="s">
        <v>45</v>
      </c>
      <c r="O339" s="220">
        <v>0.83499999999999996</v>
      </c>
      <c r="P339" s="220">
        <f>O339*H339</f>
        <v>2.1576399999999998</v>
      </c>
      <c r="Q339" s="220">
        <v>0</v>
      </c>
      <c r="R339" s="220">
        <f>Q339*H339</f>
        <v>0</v>
      </c>
      <c r="S339" s="220">
        <v>0</v>
      </c>
      <c r="T339" s="221">
        <f>S339*H339</f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222" t="s">
        <v>186</v>
      </c>
      <c r="AT339" s="222" t="s">
        <v>181</v>
      </c>
      <c r="AU339" s="222" t="s">
        <v>90</v>
      </c>
      <c r="AY339" s="17" t="s">
        <v>179</v>
      </c>
      <c r="BE339" s="223">
        <f>IF(N339="základní",J339,0)</f>
        <v>0</v>
      </c>
      <c r="BF339" s="223">
        <f>IF(N339="snížená",J339,0)</f>
        <v>0</v>
      </c>
      <c r="BG339" s="223">
        <f>IF(N339="zákl. přenesená",J339,0)</f>
        <v>0</v>
      </c>
      <c r="BH339" s="223">
        <f>IF(N339="sníž. přenesená",J339,0)</f>
        <v>0</v>
      </c>
      <c r="BI339" s="223">
        <f>IF(N339="nulová",J339,0)</f>
        <v>0</v>
      </c>
      <c r="BJ339" s="17" t="s">
        <v>88</v>
      </c>
      <c r="BK339" s="223">
        <f>ROUND(I339*H339,2)</f>
        <v>0</v>
      </c>
      <c r="BL339" s="17" t="s">
        <v>186</v>
      </c>
      <c r="BM339" s="222" t="s">
        <v>618</v>
      </c>
    </row>
    <row r="340" s="13" customFormat="1">
      <c r="A340" s="13"/>
      <c r="B340" s="224"/>
      <c r="C340" s="225"/>
      <c r="D340" s="226" t="s">
        <v>188</v>
      </c>
      <c r="E340" s="227" t="s">
        <v>1</v>
      </c>
      <c r="F340" s="228" t="s">
        <v>249</v>
      </c>
      <c r="G340" s="225"/>
      <c r="H340" s="227" t="s">
        <v>1</v>
      </c>
      <c r="I340" s="225"/>
      <c r="J340" s="225"/>
      <c r="K340" s="225"/>
      <c r="L340" s="229"/>
      <c r="M340" s="230"/>
      <c r="N340" s="231"/>
      <c r="O340" s="231"/>
      <c r="P340" s="231"/>
      <c r="Q340" s="231"/>
      <c r="R340" s="231"/>
      <c r="S340" s="231"/>
      <c r="T340" s="23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3" t="s">
        <v>188</v>
      </c>
      <c r="AU340" s="233" t="s">
        <v>90</v>
      </c>
      <c r="AV340" s="13" t="s">
        <v>88</v>
      </c>
      <c r="AW340" s="13" t="s">
        <v>36</v>
      </c>
      <c r="AX340" s="13" t="s">
        <v>80</v>
      </c>
      <c r="AY340" s="233" t="s">
        <v>179</v>
      </c>
    </row>
    <row r="341" s="13" customFormat="1">
      <c r="A341" s="13"/>
      <c r="B341" s="224"/>
      <c r="C341" s="225"/>
      <c r="D341" s="226" t="s">
        <v>188</v>
      </c>
      <c r="E341" s="227" t="s">
        <v>1</v>
      </c>
      <c r="F341" s="228" t="s">
        <v>250</v>
      </c>
      <c r="G341" s="225"/>
      <c r="H341" s="227" t="s">
        <v>1</v>
      </c>
      <c r="I341" s="225"/>
      <c r="J341" s="225"/>
      <c r="K341" s="225"/>
      <c r="L341" s="229"/>
      <c r="M341" s="230"/>
      <c r="N341" s="231"/>
      <c r="O341" s="231"/>
      <c r="P341" s="231"/>
      <c r="Q341" s="231"/>
      <c r="R341" s="231"/>
      <c r="S341" s="231"/>
      <c r="T341" s="23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3" t="s">
        <v>188</v>
      </c>
      <c r="AU341" s="233" t="s">
        <v>90</v>
      </c>
      <c r="AV341" s="13" t="s">
        <v>88</v>
      </c>
      <c r="AW341" s="13" t="s">
        <v>36</v>
      </c>
      <c r="AX341" s="13" t="s">
        <v>80</v>
      </c>
      <c r="AY341" s="233" t="s">
        <v>179</v>
      </c>
    </row>
    <row r="342" s="14" customFormat="1">
      <c r="A342" s="14"/>
      <c r="B342" s="234"/>
      <c r="C342" s="235"/>
      <c r="D342" s="226" t="s">
        <v>188</v>
      </c>
      <c r="E342" s="236" t="s">
        <v>131</v>
      </c>
      <c r="F342" s="237" t="s">
        <v>619</v>
      </c>
      <c r="G342" s="235"/>
      <c r="H342" s="238">
        <v>2.5840000000000001</v>
      </c>
      <c r="I342" s="235"/>
      <c r="J342" s="235"/>
      <c r="K342" s="235"/>
      <c r="L342" s="239"/>
      <c r="M342" s="240"/>
      <c r="N342" s="241"/>
      <c r="O342" s="241"/>
      <c r="P342" s="241"/>
      <c r="Q342" s="241"/>
      <c r="R342" s="241"/>
      <c r="S342" s="241"/>
      <c r="T342" s="242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3" t="s">
        <v>188</v>
      </c>
      <c r="AU342" s="243" t="s">
        <v>90</v>
      </c>
      <c r="AV342" s="14" t="s">
        <v>90</v>
      </c>
      <c r="AW342" s="14" t="s">
        <v>36</v>
      </c>
      <c r="AX342" s="14" t="s">
        <v>88</v>
      </c>
      <c r="AY342" s="243" t="s">
        <v>179</v>
      </c>
    </row>
    <row r="343" s="2" customFormat="1" ht="24.15" customHeight="1">
      <c r="A343" s="33"/>
      <c r="B343" s="34"/>
      <c r="C343" s="212" t="s">
        <v>620</v>
      </c>
      <c r="D343" s="212" t="s">
        <v>181</v>
      </c>
      <c r="E343" s="213" t="s">
        <v>621</v>
      </c>
      <c r="F343" s="214" t="s">
        <v>622</v>
      </c>
      <c r="G343" s="215" t="s">
        <v>269</v>
      </c>
      <c r="H343" s="216">
        <v>49.095999999999997</v>
      </c>
      <c r="I343" s="217">
        <v>0</v>
      </c>
      <c r="J343" s="217">
        <f>ROUND(I343*H343,2)</f>
        <v>0</v>
      </c>
      <c r="K343" s="214" t="s">
        <v>185</v>
      </c>
      <c r="L343" s="39"/>
      <c r="M343" s="218" t="s">
        <v>1</v>
      </c>
      <c r="N343" s="219" t="s">
        <v>45</v>
      </c>
      <c r="O343" s="220">
        <v>0.0040000000000000001</v>
      </c>
      <c r="P343" s="220">
        <f>O343*H343</f>
        <v>0.196384</v>
      </c>
      <c r="Q343" s="220">
        <v>0</v>
      </c>
      <c r="R343" s="220">
        <f>Q343*H343</f>
        <v>0</v>
      </c>
      <c r="S343" s="220">
        <v>0</v>
      </c>
      <c r="T343" s="221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222" t="s">
        <v>186</v>
      </c>
      <c r="AT343" s="222" t="s">
        <v>181</v>
      </c>
      <c r="AU343" s="222" t="s">
        <v>90</v>
      </c>
      <c r="AY343" s="17" t="s">
        <v>179</v>
      </c>
      <c r="BE343" s="223">
        <f>IF(N343="základní",J343,0)</f>
        <v>0</v>
      </c>
      <c r="BF343" s="223">
        <f>IF(N343="snížená",J343,0)</f>
        <v>0</v>
      </c>
      <c r="BG343" s="223">
        <f>IF(N343="zákl. přenesená",J343,0)</f>
        <v>0</v>
      </c>
      <c r="BH343" s="223">
        <f>IF(N343="sníž. přenesená",J343,0)</f>
        <v>0</v>
      </c>
      <c r="BI343" s="223">
        <f>IF(N343="nulová",J343,0)</f>
        <v>0</v>
      </c>
      <c r="BJ343" s="17" t="s">
        <v>88</v>
      </c>
      <c r="BK343" s="223">
        <f>ROUND(I343*H343,2)</f>
        <v>0</v>
      </c>
      <c r="BL343" s="17" t="s">
        <v>186</v>
      </c>
      <c r="BM343" s="222" t="s">
        <v>623</v>
      </c>
    </row>
    <row r="344" s="13" customFormat="1">
      <c r="A344" s="13"/>
      <c r="B344" s="224"/>
      <c r="C344" s="225"/>
      <c r="D344" s="226" t="s">
        <v>188</v>
      </c>
      <c r="E344" s="227" t="s">
        <v>1</v>
      </c>
      <c r="F344" s="228" t="s">
        <v>249</v>
      </c>
      <c r="G344" s="225"/>
      <c r="H344" s="227" t="s">
        <v>1</v>
      </c>
      <c r="I344" s="225"/>
      <c r="J344" s="225"/>
      <c r="K344" s="225"/>
      <c r="L344" s="229"/>
      <c r="M344" s="230"/>
      <c r="N344" s="231"/>
      <c r="O344" s="231"/>
      <c r="P344" s="231"/>
      <c r="Q344" s="231"/>
      <c r="R344" s="231"/>
      <c r="S344" s="231"/>
      <c r="T344" s="23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3" t="s">
        <v>188</v>
      </c>
      <c r="AU344" s="233" t="s">
        <v>90</v>
      </c>
      <c r="AV344" s="13" t="s">
        <v>88</v>
      </c>
      <c r="AW344" s="13" t="s">
        <v>36</v>
      </c>
      <c r="AX344" s="13" t="s">
        <v>80</v>
      </c>
      <c r="AY344" s="233" t="s">
        <v>179</v>
      </c>
    </row>
    <row r="345" s="13" customFormat="1">
      <c r="A345" s="13"/>
      <c r="B345" s="224"/>
      <c r="C345" s="225"/>
      <c r="D345" s="226" t="s">
        <v>188</v>
      </c>
      <c r="E345" s="227" t="s">
        <v>1</v>
      </c>
      <c r="F345" s="228" t="s">
        <v>250</v>
      </c>
      <c r="G345" s="225"/>
      <c r="H345" s="227" t="s">
        <v>1</v>
      </c>
      <c r="I345" s="225"/>
      <c r="J345" s="225"/>
      <c r="K345" s="225"/>
      <c r="L345" s="229"/>
      <c r="M345" s="230"/>
      <c r="N345" s="231"/>
      <c r="O345" s="231"/>
      <c r="P345" s="231"/>
      <c r="Q345" s="231"/>
      <c r="R345" s="231"/>
      <c r="S345" s="231"/>
      <c r="T345" s="23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3" t="s">
        <v>188</v>
      </c>
      <c r="AU345" s="233" t="s">
        <v>90</v>
      </c>
      <c r="AV345" s="13" t="s">
        <v>88</v>
      </c>
      <c r="AW345" s="13" t="s">
        <v>36</v>
      </c>
      <c r="AX345" s="13" t="s">
        <v>80</v>
      </c>
      <c r="AY345" s="233" t="s">
        <v>179</v>
      </c>
    </row>
    <row r="346" s="14" customFormat="1">
      <c r="A346" s="14"/>
      <c r="B346" s="234"/>
      <c r="C346" s="235"/>
      <c r="D346" s="226" t="s">
        <v>188</v>
      </c>
      <c r="E346" s="236" t="s">
        <v>1</v>
      </c>
      <c r="F346" s="237" t="s">
        <v>624</v>
      </c>
      <c r="G346" s="235"/>
      <c r="H346" s="238">
        <v>49.095999999999997</v>
      </c>
      <c r="I346" s="235"/>
      <c r="J346" s="235"/>
      <c r="K346" s="235"/>
      <c r="L346" s="239"/>
      <c r="M346" s="240"/>
      <c r="N346" s="241"/>
      <c r="O346" s="241"/>
      <c r="P346" s="241"/>
      <c r="Q346" s="241"/>
      <c r="R346" s="241"/>
      <c r="S346" s="241"/>
      <c r="T346" s="242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3" t="s">
        <v>188</v>
      </c>
      <c r="AU346" s="243" t="s">
        <v>90</v>
      </c>
      <c r="AV346" s="14" t="s">
        <v>90</v>
      </c>
      <c r="AW346" s="14" t="s">
        <v>36</v>
      </c>
      <c r="AX346" s="14" t="s">
        <v>88</v>
      </c>
      <c r="AY346" s="243" t="s">
        <v>179</v>
      </c>
    </row>
    <row r="347" s="2" customFormat="1" ht="37.8" customHeight="1">
      <c r="A347" s="33"/>
      <c r="B347" s="34"/>
      <c r="C347" s="212" t="s">
        <v>625</v>
      </c>
      <c r="D347" s="212" t="s">
        <v>181</v>
      </c>
      <c r="E347" s="213" t="s">
        <v>626</v>
      </c>
      <c r="F347" s="214" t="s">
        <v>627</v>
      </c>
      <c r="G347" s="215" t="s">
        <v>269</v>
      </c>
      <c r="H347" s="216">
        <v>6.9189999999999996</v>
      </c>
      <c r="I347" s="217">
        <v>0</v>
      </c>
      <c r="J347" s="217">
        <f>ROUND(I347*H347,2)</f>
        <v>0</v>
      </c>
      <c r="K347" s="214" t="s">
        <v>223</v>
      </c>
      <c r="L347" s="39"/>
      <c r="M347" s="218" t="s">
        <v>1</v>
      </c>
      <c r="N347" s="219" t="s">
        <v>45</v>
      </c>
      <c r="O347" s="220">
        <v>0</v>
      </c>
      <c r="P347" s="220">
        <f>O347*H347</f>
        <v>0</v>
      </c>
      <c r="Q347" s="220">
        <v>0</v>
      </c>
      <c r="R347" s="220">
        <f>Q347*H347</f>
        <v>0</v>
      </c>
      <c r="S347" s="220">
        <v>0</v>
      </c>
      <c r="T347" s="221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222" t="s">
        <v>186</v>
      </c>
      <c r="AT347" s="222" t="s">
        <v>181</v>
      </c>
      <c r="AU347" s="222" t="s">
        <v>90</v>
      </c>
      <c r="AY347" s="17" t="s">
        <v>179</v>
      </c>
      <c r="BE347" s="223">
        <f>IF(N347="základní",J347,0)</f>
        <v>0</v>
      </c>
      <c r="BF347" s="223">
        <f>IF(N347="snížená",J347,0)</f>
        <v>0</v>
      </c>
      <c r="BG347" s="223">
        <f>IF(N347="zákl. přenesená",J347,0)</f>
        <v>0</v>
      </c>
      <c r="BH347" s="223">
        <f>IF(N347="sníž. přenesená",J347,0)</f>
        <v>0</v>
      </c>
      <c r="BI347" s="223">
        <f>IF(N347="nulová",J347,0)</f>
        <v>0</v>
      </c>
      <c r="BJ347" s="17" t="s">
        <v>88</v>
      </c>
      <c r="BK347" s="223">
        <f>ROUND(I347*H347,2)</f>
        <v>0</v>
      </c>
      <c r="BL347" s="17" t="s">
        <v>186</v>
      </c>
      <c r="BM347" s="222" t="s">
        <v>628</v>
      </c>
    </row>
    <row r="348" s="14" customFormat="1">
      <c r="A348" s="14"/>
      <c r="B348" s="234"/>
      <c r="C348" s="235"/>
      <c r="D348" s="226" t="s">
        <v>188</v>
      </c>
      <c r="E348" s="236" t="s">
        <v>1</v>
      </c>
      <c r="F348" s="237" t="s">
        <v>629</v>
      </c>
      <c r="G348" s="235"/>
      <c r="H348" s="238">
        <v>6.9189999999999996</v>
      </c>
      <c r="I348" s="235"/>
      <c r="J348" s="235"/>
      <c r="K348" s="235"/>
      <c r="L348" s="239"/>
      <c r="M348" s="240"/>
      <c r="N348" s="241"/>
      <c r="O348" s="241"/>
      <c r="P348" s="241"/>
      <c r="Q348" s="241"/>
      <c r="R348" s="241"/>
      <c r="S348" s="241"/>
      <c r="T348" s="242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3" t="s">
        <v>188</v>
      </c>
      <c r="AU348" s="243" t="s">
        <v>90</v>
      </c>
      <c r="AV348" s="14" t="s">
        <v>90</v>
      </c>
      <c r="AW348" s="14" t="s">
        <v>36</v>
      </c>
      <c r="AX348" s="14" t="s">
        <v>88</v>
      </c>
      <c r="AY348" s="243" t="s">
        <v>179</v>
      </c>
    </row>
    <row r="349" s="2" customFormat="1" ht="44.25" customHeight="1">
      <c r="A349" s="33"/>
      <c r="B349" s="34"/>
      <c r="C349" s="212" t="s">
        <v>630</v>
      </c>
      <c r="D349" s="212" t="s">
        <v>181</v>
      </c>
      <c r="E349" s="213" t="s">
        <v>631</v>
      </c>
      <c r="F349" s="214" t="s">
        <v>632</v>
      </c>
      <c r="G349" s="215" t="s">
        <v>269</v>
      </c>
      <c r="H349" s="216">
        <v>61.200000000000003</v>
      </c>
      <c r="I349" s="217">
        <v>0</v>
      </c>
      <c r="J349" s="217">
        <f>ROUND(I349*H349,2)</f>
        <v>0</v>
      </c>
      <c r="K349" s="214" t="s">
        <v>185</v>
      </c>
      <c r="L349" s="39"/>
      <c r="M349" s="218" t="s">
        <v>1</v>
      </c>
      <c r="N349" s="219" t="s">
        <v>45</v>
      </c>
      <c r="O349" s="220">
        <v>0</v>
      </c>
      <c r="P349" s="220">
        <f>O349*H349</f>
        <v>0</v>
      </c>
      <c r="Q349" s="220">
        <v>0</v>
      </c>
      <c r="R349" s="220">
        <f>Q349*H349</f>
        <v>0</v>
      </c>
      <c r="S349" s="220">
        <v>0</v>
      </c>
      <c r="T349" s="221">
        <f>S349*H349</f>
        <v>0</v>
      </c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R349" s="222" t="s">
        <v>186</v>
      </c>
      <c r="AT349" s="222" t="s">
        <v>181</v>
      </c>
      <c r="AU349" s="222" t="s">
        <v>90</v>
      </c>
      <c r="AY349" s="17" t="s">
        <v>179</v>
      </c>
      <c r="BE349" s="223">
        <f>IF(N349="základní",J349,0)</f>
        <v>0</v>
      </c>
      <c r="BF349" s="223">
        <f>IF(N349="snížená",J349,0)</f>
        <v>0</v>
      </c>
      <c r="BG349" s="223">
        <f>IF(N349="zákl. přenesená",J349,0)</f>
        <v>0</v>
      </c>
      <c r="BH349" s="223">
        <f>IF(N349="sníž. přenesená",J349,0)</f>
        <v>0</v>
      </c>
      <c r="BI349" s="223">
        <f>IF(N349="nulová",J349,0)</f>
        <v>0</v>
      </c>
      <c r="BJ349" s="17" t="s">
        <v>88</v>
      </c>
      <c r="BK349" s="223">
        <f>ROUND(I349*H349,2)</f>
        <v>0</v>
      </c>
      <c r="BL349" s="17" t="s">
        <v>186</v>
      </c>
      <c r="BM349" s="222" t="s">
        <v>633</v>
      </c>
    </row>
    <row r="350" s="14" customFormat="1">
      <c r="A350" s="14"/>
      <c r="B350" s="234"/>
      <c r="C350" s="235"/>
      <c r="D350" s="226" t="s">
        <v>188</v>
      </c>
      <c r="E350" s="236" t="s">
        <v>1</v>
      </c>
      <c r="F350" s="237" t="s">
        <v>133</v>
      </c>
      <c r="G350" s="235"/>
      <c r="H350" s="238">
        <v>61.200000000000003</v>
      </c>
      <c r="I350" s="235"/>
      <c r="J350" s="235"/>
      <c r="K350" s="235"/>
      <c r="L350" s="239"/>
      <c r="M350" s="240"/>
      <c r="N350" s="241"/>
      <c r="O350" s="241"/>
      <c r="P350" s="241"/>
      <c r="Q350" s="241"/>
      <c r="R350" s="241"/>
      <c r="S350" s="241"/>
      <c r="T350" s="242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3" t="s">
        <v>188</v>
      </c>
      <c r="AU350" s="243" t="s">
        <v>90</v>
      </c>
      <c r="AV350" s="14" t="s">
        <v>90</v>
      </c>
      <c r="AW350" s="14" t="s">
        <v>36</v>
      </c>
      <c r="AX350" s="14" t="s">
        <v>88</v>
      </c>
      <c r="AY350" s="243" t="s">
        <v>179</v>
      </c>
    </row>
    <row r="351" s="2" customFormat="1" ht="33" customHeight="1">
      <c r="A351" s="33"/>
      <c r="B351" s="34"/>
      <c r="C351" s="212" t="s">
        <v>634</v>
      </c>
      <c r="D351" s="212" t="s">
        <v>181</v>
      </c>
      <c r="E351" s="213" t="s">
        <v>635</v>
      </c>
      <c r="F351" s="214" t="s">
        <v>636</v>
      </c>
      <c r="G351" s="215" t="s">
        <v>269</v>
      </c>
      <c r="H351" s="216">
        <v>452.08100000000002</v>
      </c>
      <c r="I351" s="217">
        <v>0</v>
      </c>
      <c r="J351" s="217">
        <f>ROUND(I351*H351,2)</f>
        <v>0</v>
      </c>
      <c r="K351" s="214" t="s">
        <v>223</v>
      </c>
      <c r="L351" s="39"/>
      <c r="M351" s="263" t="s">
        <v>1</v>
      </c>
      <c r="N351" s="264" t="s">
        <v>45</v>
      </c>
      <c r="O351" s="265">
        <v>0.066000000000000003</v>
      </c>
      <c r="P351" s="265">
        <f>O351*H351</f>
        <v>29.837346000000004</v>
      </c>
      <c r="Q351" s="265">
        <v>0</v>
      </c>
      <c r="R351" s="265">
        <f>Q351*H351</f>
        <v>0</v>
      </c>
      <c r="S351" s="265">
        <v>0</v>
      </c>
      <c r="T351" s="266">
        <f>S351*H351</f>
        <v>0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222" t="s">
        <v>186</v>
      </c>
      <c r="AT351" s="222" t="s">
        <v>181</v>
      </c>
      <c r="AU351" s="222" t="s">
        <v>90</v>
      </c>
      <c r="AY351" s="17" t="s">
        <v>179</v>
      </c>
      <c r="BE351" s="223">
        <f>IF(N351="základní",J351,0)</f>
        <v>0</v>
      </c>
      <c r="BF351" s="223">
        <f>IF(N351="snížená",J351,0)</f>
        <v>0</v>
      </c>
      <c r="BG351" s="223">
        <f>IF(N351="zákl. přenesená",J351,0)</f>
        <v>0</v>
      </c>
      <c r="BH351" s="223">
        <f>IF(N351="sníž. přenesená",J351,0)</f>
        <v>0</v>
      </c>
      <c r="BI351" s="223">
        <f>IF(N351="nulová",J351,0)</f>
        <v>0</v>
      </c>
      <c r="BJ351" s="17" t="s">
        <v>88</v>
      </c>
      <c r="BK351" s="223">
        <f>ROUND(I351*H351,2)</f>
        <v>0</v>
      </c>
      <c r="BL351" s="17" t="s">
        <v>186</v>
      </c>
      <c r="BM351" s="222" t="s">
        <v>637</v>
      </c>
    </row>
    <row r="352" s="2" customFormat="1" ht="6.96" customHeight="1">
      <c r="A352" s="33"/>
      <c r="B352" s="60"/>
      <c r="C352" s="61"/>
      <c r="D352" s="61"/>
      <c r="E352" s="61"/>
      <c r="F352" s="61"/>
      <c r="G352" s="61"/>
      <c r="H352" s="61"/>
      <c r="I352" s="61"/>
      <c r="J352" s="61"/>
      <c r="K352" s="61"/>
      <c r="L352" s="39"/>
      <c r="M352" s="33"/>
      <c r="O352" s="33"/>
      <c r="P352" s="33"/>
      <c r="Q352" s="33"/>
      <c r="R352" s="33"/>
      <c r="S352" s="33"/>
      <c r="T352" s="33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</row>
  </sheetData>
  <sheetProtection sheet="1" autoFilter="0" formatColumns="0" formatRows="0" objects="1" scenarios="1" spinCount="100000" saltValue="aj3jpSgaQuH5jmA9DOijorTxLh6PuYPEodZRQAnjXUw2vL4wRq79ktgphE4gOplT/HERI/eC7+47tOFd4NinXw==" hashValue="GKM7vRsYMGEnMkKrX0hTQXZOIf0KcDW+nwIbyfdTJsCJ3N5+9UA9FIZSvk5qgCwu37uuj6hj1NUPAHXkTZwH5Q==" algorithmName="SHA-512" password="F8A3"/>
  <autoFilter ref="C121:K35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hidden="1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90</v>
      </c>
    </row>
    <row r="4" hidden="1" s="1" customFormat="1" ht="24.96" customHeight="1">
      <c r="B4" s="20"/>
      <c r="D4" s="133" t="s">
        <v>116</v>
      </c>
      <c r="L4" s="20"/>
      <c r="M4" s="134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5" t="s">
        <v>14</v>
      </c>
      <c r="L6" s="20"/>
    </row>
    <row r="7" hidden="1" s="1" customFormat="1" ht="16.5" customHeight="1">
      <c r="B7" s="20"/>
      <c r="E7" s="136" t="str">
        <f>'Rekapitulace stavby'!K6</f>
        <v>Rekonstrukce Stránčická - Hrdinů - Soupis prací</v>
      </c>
      <c r="F7" s="135"/>
      <c r="G7" s="135"/>
      <c r="H7" s="135"/>
      <c r="L7" s="20"/>
    </row>
    <row r="8" hidden="1" s="2" customFormat="1" ht="12" customHeight="1">
      <c r="A8" s="33"/>
      <c r="B8" s="39"/>
      <c r="C8" s="33"/>
      <c r="D8" s="135" t="s">
        <v>125</v>
      </c>
      <c r="E8" s="33"/>
      <c r="F8" s="33"/>
      <c r="G8" s="33"/>
      <c r="H8" s="33"/>
      <c r="I8" s="33"/>
      <c r="J8" s="33"/>
      <c r="K8" s="33"/>
      <c r="L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hidden="1" s="2" customFormat="1" ht="30" customHeight="1">
      <c r="A9" s="33"/>
      <c r="B9" s="39"/>
      <c r="C9" s="33"/>
      <c r="D9" s="33"/>
      <c r="E9" s="137" t="s">
        <v>638</v>
      </c>
      <c r="F9" s="33"/>
      <c r="G9" s="33"/>
      <c r="H9" s="33"/>
      <c r="I9" s="33"/>
      <c r="J9" s="33"/>
      <c r="K9" s="33"/>
      <c r="L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hidden="1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hidden="1" s="2" customFormat="1" ht="12" customHeight="1">
      <c r="A11" s="33"/>
      <c r="B11" s="39"/>
      <c r="C11" s="33"/>
      <c r="D11" s="135" t="s">
        <v>16</v>
      </c>
      <c r="E11" s="33"/>
      <c r="F11" s="138" t="s">
        <v>17</v>
      </c>
      <c r="G11" s="33"/>
      <c r="H11" s="33"/>
      <c r="I11" s="135" t="s">
        <v>18</v>
      </c>
      <c r="J11" s="138" t="s">
        <v>1</v>
      </c>
      <c r="K11" s="33"/>
      <c r="L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hidden="1" s="2" customFormat="1" ht="12" customHeight="1">
      <c r="A12" s="33"/>
      <c r="B12" s="39"/>
      <c r="C12" s="33"/>
      <c r="D12" s="135" t="s">
        <v>20</v>
      </c>
      <c r="E12" s="33"/>
      <c r="F12" s="138" t="s">
        <v>21</v>
      </c>
      <c r="G12" s="33"/>
      <c r="H12" s="33"/>
      <c r="I12" s="135" t="s">
        <v>22</v>
      </c>
      <c r="J12" s="139" t="str">
        <f>'Rekapitulace stavby'!AN8</f>
        <v>11. 10. 2023</v>
      </c>
      <c r="K12" s="33"/>
      <c r="L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hidden="1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hidden="1" s="2" customFormat="1" ht="12" customHeight="1">
      <c r="A14" s="33"/>
      <c r="B14" s="39"/>
      <c r="C14" s="33"/>
      <c r="D14" s="135" t="s">
        <v>28</v>
      </c>
      <c r="E14" s="33"/>
      <c r="F14" s="33"/>
      <c r="G14" s="33"/>
      <c r="H14" s="33"/>
      <c r="I14" s="135" t="s">
        <v>29</v>
      </c>
      <c r="J14" s="138" t="s">
        <v>1</v>
      </c>
      <c r="K14" s="33"/>
      <c r="L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hidden="1" s="2" customFormat="1" ht="18" customHeight="1">
      <c r="A15" s="33"/>
      <c r="B15" s="39"/>
      <c r="C15" s="33"/>
      <c r="D15" s="33"/>
      <c r="E15" s="138" t="s">
        <v>30</v>
      </c>
      <c r="F15" s="33"/>
      <c r="G15" s="33"/>
      <c r="H15" s="33"/>
      <c r="I15" s="135" t="s">
        <v>31</v>
      </c>
      <c r="J15" s="138" t="s">
        <v>1</v>
      </c>
      <c r="K15" s="33"/>
      <c r="L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hidden="1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hidden="1" s="2" customFormat="1" ht="12" customHeight="1">
      <c r="A17" s="33"/>
      <c r="B17" s="39"/>
      <c r="C17" s="33"/>
      <c r="D17" s="135" t="s">
        <v>32</v>
      </c>
      <c r="E17" s="33"/>
      <c r="F17" s="33"/>
      <c r="G17" s="33"/>
      <c r="H17" s="33"/>
      <c r="I17" s="135" t="s">
        <v>29</v>
      </c>
      <c r="J17" s="138" t="str">
        <f>'Rekapitulace stavby'!AN13</f>
        <v/>
      </c>
      <c r="K17" s="33"/>
      <c r="L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hidden="1" s="2" customFormat="1" ht="18" customHeight="1">
      <c r="A18" s="33"/>
      <c r="B18" s="39"/>
      <c r="C18" s="33"/>
      <c r="D18" s="33"/>
      <c r="E18" s="138" t="str">
        <f>'Rekapitulace stavby'!E14</f>
        <v xml:space="preserve"> </v>
      </c>
      <c r="F18" s="138"/>
      <c r="G18" s="138"/>
      <c r="H18" s="138"/>
      <c r="I18" s="135" t="s">
        <v>31</v>
      </c>
      <c r="J18" s="138" t="str">
        <f>'Rekapitulace stavby'!AN14</f>
        <v/>
      </c>
      <c r="K18" s="33"/>
      <c r="L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hidden="1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hidden="1" s="2" customFormat="1" ht="12" customHeight="1">
      <c r="A20" s="33"/>
      <c r="B20" s="39"/>
      <c r="C20" s="33"/>
      <c r="D20" s="135" t="s">
        <v>34</v>
      </c>
      <c r="E20" s="33"/>
      <c r="F20" s="33"/>
      <c r="G20" s="33"/>
      <c r="H20" s="33"/>
      <c r="I20" s="135" t="s">
        <v>29</v>
      </c>
      <c r="J20" s="138" t="s">
        <v>1</v>
      </c>
      <c r="K20" s="33"/>
      <c r="L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hidden="1" s="2" customFormat="1" ht="18" customHeight="1">
      <c r="A21" s="33"/>
      <c r="B21" s="39"/>
      <c r="C21" s="33"/>
      <c r="D21" s="33"/>
      <c r="E21" s="138" t="s">
        <v>35</v>
      </c>
      <c r="F21" s="33"/>
      <c r="G21" s="33"/>
      <c r="H21" s="33"/>
      <c r="I21" s="135" t="s">
        <v>31</v>
      </c>
      <c r="J21" s="138" t="s">
        <v>1</v>
      </c>
      <c r="K21" s="33"/>
      <c r="L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hidden="1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hidden="1" s="2" customFormat="1" ht="12" customHeight="1">
      <c r="A23" s="33"/>
      <c r="B23" s="39"/>
      <c r="C23" s="33"/>
      <c r="D23" s="135" t="s">
        <v>37</v>
      </c>
      <c r="E23" s="33"/>
      <c r="F23" s="33"/>
      <c r="G23" s="33"/>
      <c r="H23" s="33"/>
      <c r="I23" s="135" t="s">
        <v>29</v>
      </c>
      <c r="J23" s="138" t="s">
        <v>1</v>
      </c>
      <c r="K23" s="33"/>
      <c r="L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hidden="1" s="2" customFormat="1" ht="18" customHeight="1">
      <c r="A24" s="33"/>
      <c r="B24" s="39"/>
      <c r="C24" s="33"/>
      <c r="D24" s="33"/>
      <c r="E24" s="138" t="s">
        <v>38</v>
      </c>
      <c r="F24" s="33"/>
      <c r="G24" s="33"/>
      <c r="H24" s="33"/>
      <c r="I24" s="135" t="s">
        <v>31</v>
      </c>
      <c r="J24" s="138" t="s">
        <v>1</v>
      </c>
      <c r="K24" s="33"/>
      <c r="L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hidden="1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hidden="1" s="2" customFormat="1" ht="12" customHeight="1">
      <c r="A26" s="33"/>
      <c r="B26" s="39"/>
      <c r="C26" s="33"/>
      <c r="D26" s="135" t="s">
        <v>39</v>
      </c>
      <c r="E26" s="33"/>
      <c r="F26" s="33"/>
      <c r="G26" s="33"/>
      <c r="H26" s="33"/>
      <c r="I26" s="33"/>
      <c r="J26" s="33"/>
      <c r="K26" s="33"/>
      <c r="L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hidden="1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hidden="1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hidden="1" s="2" customFormat="1" ht="6.96" customHeight="1">
      <c r="A29" s="33"/>
      <c r="B29" s="39"/>
      <c r="C29" s="33"/>
      <c r="D29" s="144"/>
      <c r="E29" s="144"/>
      <c r="F29" s="144"/>
      <c r="G29" s="144"/>
      <c r="H29" s="144"/>
      <c r="I29" s="144"/>
      <c r="J29" s="144"/>
      <c r="K29" s="144"/>
      <c r="L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hidden="1" s="2" customFormat="1" ht="25.44" customHeight="1">
      <c r="A30" s="33"/>
      <c r="B30" s="39"/>
      <c r="C30" s="33"/>
      <c r="D30" s="145" t="s">
        <v>40</v>
      </c>
      <c r="E30" s="33"/>
      <c r="F30" s="33"/>
      <c r="G30" s="33"/>
      <c r="H30" s="33"/>
      <c r="I30" s="33"/>
      <c r="J30" s="146">
        <f>ROUND(J117, 2)</f>
        <v>983000</v>
      </c>
      <c r="K30" s="33"/>
      <c r="L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hidden="1" s="2" customFormat="1" ht="6.96" customHeight="1">
      <c r="A31" s="33"/>
      <c r="B31" s="39"/>
      <c r="C31" s="33"/>
      <c r="D31" s="144"/>
      <c r="E31" s="144"/>
      <c r="F31" s="144"/>
      <c r="G31" s="144"/>
      <c r="H31" s="144"/>
      <c r="I31" s="144"/>
      <c r="J31" s="144"/>
      <c r="K31" s="144"/>
      <c r="L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hidden="1" s="2" customFormat="1" ht="14.4" customHeight="1">
      <c r="A32" s="33"/>
      <c r="B32" s="39"/>
      <c r="C32" s="33"/>
      <c r="D32" s="33"/>
      <c r="E32" s="33"/>
      <c r="F32" s="147" t="s">
        <v>42</v>
      </c>
      <c r="G32" s="33"/>
      <c r="H32" s="33"/>
      <c r="I32" s="147" t="s">
        <v>41</v>
      </c>
      <c r="J32" s="147" t="s">
        <v>43</v>
      </c>
      <c r="K32" s="33"/>
      <c r="L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hidden="1" s="2" customFormat="1" ht="14.4" customHeight="1">
      <c r="A33" s="33"/>
      <c r="B33" s="39"/>
      <c r="C33" s="33"/>
      <c r="D33" s="148" t="s">
        <v>44</v>
      </c>
      <c r="E33" s="135" t="s">
        <v>45</v>
      </c>
      <c r="F33" s="149">
        <f>ROUND((SUM(BE117:BE133)),  2)</f>
        <v>983000</v>
      </c>
      <c r="G33" s="33"/>
      <c r="H33" s="33"/>
      <c r="I33" s="150">
        <v>0.20999999999999999</v>
      </c>
      <c r="J33" s="149">
        <f>ROUND(((SUM(BE117:BE133))*I33),  2)</f>
        <v>206430</v>
      </c>
      <c r="K33" s="33"/>
      <c r="L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hidden="1" s="2" customFormat="1" ht="14.4" customHeight="1">
      <c r="A34" s="33"/>
      <c r="B34" s="39"/>
      <c r="C34" s="33"/>
      <c r="D34" s="33"/>
      <c r="E34" s="135" t="s">
        <v>46</v>
      </c>
      <c r="F34" s="149">
        <f>ROUND((SUM(BF117:BF133)),  2)</f>
        <v>0</v>
      </c>
      <c r="G34" s="33"/>
      <c r="H34" s="33"/>
      <c r="I34" s="150">
        <v>0.14999999999999999</v>
      </c>
      <c r="J34" s="149">
        <f>ROUND(((SUM(BF117:BF133))*I34),  2)</f>
        <v>0</v>
      </c>
      <c r="K34" s="33"/>
      <c r="L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5" t="s">
        <v>47</v>
      </c>
      <c r="F35" s="149">
        <f>ROUND((SUM(BG117:BG133)),  2)</f>
        <v>0</v>
      </c>
      <c r="G35" s="33"/>
      <c r="H35" s="33"/>
      <c r="I35" s="150">
        <v>0.20999999999999999</v>
      </c>
      <c r="J35" s="149">
        <f>0</f>
        <v>0</v>
      </c>
      <c r="K35" s="33"/>
      <c r="L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5" t="s">
        <v>48</v>
      </c>
      <c r="F36" s="149">
        <f>ROUND((SUM(BH117:BH133)),  2)</f>
        <v>0</v>
      </c>
      <c r="G36" s="33"/>
      <c r="H36" s="33"/>
      <c r="I36" s="150">
        <v>0.14999999999999999</v>
      </c>
      <c r="J36" s="149">
        <f>0</f>
        <v>0</v>
      </c>
      <c r="K36" s="33"/>
      <c r="L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5" t="s">
        <v>49</v>
      </c>
      <c r="F37" s="149">
        <f>ROUND((SUM(BI117:BI133)),  2)</f>
        <v>0</v>
      </c>
      <c r="G37" s="33"/>
      <c r="H37" s="33"/>
      <c r="I37" s="150">
        <v>0</v>
      </c>
      <c r="J37" s="149">
        <f>0</f>
        <v>0</v>
      </c>
      <c r="K37" s="33"/>
      <c r="L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25.44" customHeight="1">
      <c r="A39" s="33"/>
      <c r="B39" s="39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1189430</v>
      </c>
      <c r="K39" s="157"/>
      <c r="L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57"/>
      <c r="D50" s="158" t="s">
        <v>53</v>
      </c>
      <c r="E50" s="159"/>
      <c r="F50" s="159"/>
      <c r="G50" s="158" t="s">
        <v>54</v>
      </c>
      <c r="H50" s="159"/>
      <c r="I50" s="159"/>
      <c r="J50" s="159"/>
      <c r="K50" s="159"/>
      <c r="L50" s="57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3"/>
      <c r="B61" s="39"/>
      <c r="C61" s="33"/>
      <c r="D61" s="160" t="s">
        <v>55</v>
      </c>
      <c r="E61" s="161"/>
      <c r="F61" s="162" t="s">
        <v>56</v>
      </c>
      <c r="G61" s="160" t="s">
        <v>55</v>
      </c>
      <c r="H61" s="161"/>
      <c r="I61" s="161"/>
      <c r="J61" s="163" t="s">
        <v>56</v>
      </c>
      <c r="K61" s="161"/>
      <c r="L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3"/>
      <c r="B65" s="39"/>
      <c r="C65" s="33"/>
      <c r="D65" s="158" t="s">
        <v>57</v>
      </c>
      <c r="E65" s="164"/>
      <c r="F65" s="164"/>
      <c r="G65" s="158" t="s">
        <v>58</v>
      </c>
      <c r="H65" s="164"/>
      <c r="I65" s="164"/>
      <c r="J65" s="164"/>
      <c r="K65" s="164"/>
      <c r="L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3"/>
      <c r="B76" s="39"/>
      <c r="C76" s="33"/>
      <c r="D76" s="160" t="s">
        <v>55</v>
      </c>
      <c r="E76" s="161"/>
      <c r="F76" s="162" t="s">
        <v>56</v>
      </c>
      <c r="G76" s="160" t="s">
        <v>55</v>
      </c>
      <c r="H76" s="161"/>
      <c r="I76" s="161"/>
      <c r="J76" s="163" t="s">
        <v>56</v>
      </c>
      <c r="K76" s="161"/>
      <c r="L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hidden="1" s="2" customFormat="1" ht="14.4" customHeight="1">
      <c r="A77" s="33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hidden="1"/>
    <row r="79" hidden="1"/>
    <row r="80" hidden="1"/>
    <row r="81" hidden="1" s="2" customFormat="1" ht="6.96" customHeight="1">
      <c r="A81" s="33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hidden="1" s="2" customFormat="1" ht="24.96" customHeight="1">
      <c r="A82" s="33"/>
      <c r="B82" s="34"/>
      <c r="C82" s="23" t="s">
        <v>153</v>
      </c>
      <c r="D82" s="35"/>
      <c r="E82" s="35"/>
      <c r="F82" s="35"/>
      <c r="G82" s="35"/>
      <c r="H82" s="35"/>
      <c r="I82" s="35"/>
      <c r="J82" s="35"/>
      <c r="K82" s="35"/>
      <c r="L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hidden="1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hidden="1" s="2" customFormat="1" ht="12" customHeight="1">
      <c r="A84" s="33"/>
      <c r="B84" s="34"/>
      <c r="C84" s="29" t="s">
        <v>14</v>
      </c>
      <c r="D84" s="35"/>
      <c r="E84" s="35"/>
      <c r="F84" s="35"/>
      <c r="G84" s="35"/>
      <c r="H84" s="35"/>
      <c r="I84" s="35"/>
      <c r="J84" s="35"/>
      <c r="K84" s="35"/>
      <c r="L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hidden="1" s="2" customFormat="1" ht="16.5" customHeight="1">
      <c r="A85" s="33"/>
      <c r="B85" s="34"/>
      <c r="C85" s="35"/>
      <c r="D85" s="35"/>
      <c r="E85" s="169" t="str">
        <f>E7</f>
        <v>Rekonstrukce Stránčická - Hrdinů - Soupis prací</v>
      </c>
      <c r="F85" s="29"/>
      <c r="G85" s="29"/>
      <c r="H85" s="29"/>
      <c r="I85" s="35"/>
      <c r="J85" s="35"/>
      <c r="K85" s="35"/>
      <c r="L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hidden="1" s="2" customFormat="1" ht="12" customHeight="1">
      <c r="A86" s="33"/>
      <c r="B86" s="34"/>
      <c r="C86" s="29" t="s">
        <v>125</v>
      </c>
      <c r="D86" s="35"/>
      <c r="E86" s="35"/>
      <c r="F86" s="35"/>
      <c r="G86" s="35"/>
      <c r="H86" s="35"/>
      <c r="I86" s="35"/>
      <c r="J86" s="35"/>
      <c r="K86" s="35"/>
      <c r="L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hidden="1" s="2" customFormat="1" ht="30" customHeight="1">
      <c r="A87" s="33"/>
      <c r="B87" s="34"/>
      <c r="C87" s="35"/>
      <c r="D87" s="35"/>
      <c r="E87" s="70" t="str">
        <f>E9</f>
        <v>SO 100.1 - SO 100.1 VRN/DRN Vedlejší a doplňkové rozpočtové náklady pro SO 100</v>
      </c>
      <c r="F87" s="35"/>
      <c r="G87" s="35"/>
      <c r="H87" s="35"/>
      <c r="I87" s="35"/>
      <c r="J87" s="35"/>
      <c r="K87" s="35"/>
      <c r="L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hidden="1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hidden="1" s="2" customFormat="1" ht="12" customHeight="1">
      <c r="A89" s="33"/>
      <c r="B89" s="34"/>
      <c r="C89" s="29" t="s">
        <v>20</v>
      </c>
      <c r="D89" s="35"/>
      <c r="E89" s="35"/>
      <c r="F89" s="26" t="str">
        <f>F12</f>
        <v>k.ú. Všestary, Stránčice</v>
      </c>
      <c r="G89" s="35"/>
      <c r="H89" s="35"/>
      <c r="I89" s="29" t="s">
        <v>22</v>
      </c>
      <c r="J89" s="73" t="str">
        <f>IF(J12="","",J12)</f>
        <v>11. 10. 2023</v>
      </c>
      <c r="K89" s="35"/>
      <c r="L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hidden="1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hidden="1" s="2" customFormat="1" ht="15.15" customHeight="1">
      <c r="A91" s="33"/>
      <c r="B91" s="34"/>
      <c r="C91" s="29" t="s">
        <v>28</v>
      </c>
      <c r="D91" s="35"/>
      <c r="E91" s="35"/>
      <c r="F91" s="26" t="str">
        <f>E15</f>
        <v>Obec Všestary</v>
      </c>
      <c r="G91" s="35"/>
      <c r="H91" s="35"/>
      <c r="I91" s="29" t="s">
        <v>34</v>
      </c>
      <c r="J91" s="31" t="str">
        <f>E21</f>
        <v>ing. Miroslav Dvořan</v>
      </c>
      <c r="K91" s="35"/>
      <c r="L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hidden="1" s="2" customFormat="1" ht="15.15" customHeight="1">
      <c r="A92" s="33"/>
      <c r="B92" s="34"/>
      <c r="C92" s="29" t="s">
        <v>32</v>
      </c>
      <c r="D92" s="35"/>
      <c r="E92" s="35"/>
      <c r="F92" s="26" t="str">
        <f>IF(E18="","",E18)</f>
        <v xml:space="preserve"> </v>
      </c>
      <c r="G92" s="35"/>
      <c r="H92" s="35"/>
      <c r="I92" s="29" t="s">
        <v>37</v>
      </c>
      <c r="J92" s="31" t="str">
        <f>E24</f>
        <v>Roman Valík</v>
      </c>
      <c r="K92" s="35"/>
      <c r="L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hidden="1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hidden="1" s="2" customFormat="1" ht="29.28" customHeight="1">
      <c r="A94" s="33"/>
      <c r="B94" s="34"/>
      <c r="C94" s="170" t="s">
        <v>154</v>
      </c>
      <c r="D94" s="171"/>
      <c r="E94" s="171"/>
      <c r="F94" s="171"/>
      <c r="G94" s="171"/>
      <c r="H94" s="171"/>
      <c r="I94" s="171"/>
      <c r="J94" s="172" t="s">
        <v>155</v>
      </c>
      <c r="K94" s="171"/>
      <c r="L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hidden="1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hidden="1" s="2" customFormat="1" ht="22.8" customHeight="1">
      <c r="A96" s="33"/>
      <c r="B96" s="34"/>
      <c r="C96" s="173" t="s">
        <v>156</v>
      </c>
      <c r="D96" s="35"/>
      <c r="E96" s="35"/>
      <c r="F96" s="35"/>
      <c r="G96" s="35"/>
      <c r="H96" s="35"/>
      <c r="I96" s="35"/>
      <c r="J96" s="104">
        <f>J117</f>
        <v>983000</v>
      </c>
      <c r="K96" s="35"/>
      <c r="L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7" t="s">
        <v>157</v>
      </c>
    </row>
    <row r="97" hidden="1" s="9" customFormat="1" ht="24.96" customHeight="1">
      <c r="A97" s="9"/>
      <c r="B97" s="174"/>
      <c r="C97" s="175"/>
      <c r="D97" s="176" t="s">
        <v>639</v>
      </c>
      <c r="E97" s="177"/>
      <c r="F97" s="177"/>
      <c r="G97" s="177"/>
      <c r="H97" s="177"/>
      <c r="I97" s="177"/>
      <c r="J97" s="178">
        <f>J118</f>
        <v>983000</v>
      </c>
      <c r="K97" s="175"/>
      <c r="L97" s="17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57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hidden="1" s="2" customFormat="1" ht="6.96" customHeight="1">
      <c r="A99" s="33"/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57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hidden="1"/>
    <row r="101" hidden="1"/>
    <row r="102" hidden="1"/>
    <row r="103" s="2" customFormat="1" ht="6.96" customHeight="1">
      <c r="A103" s="33"/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57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24.96" customHeight="1">
      <c r="A104" s="33"/>
      <c r="B104" s="34"/>
      <c r="C104" s="23" t="s">
        <v>164</v>
      </c>
      <c r="D104" s="35"/>
      <c r="E104" s="35"/>
      <c r="F104" s="35"/>
      <c r="G104" s="35"/>
      <c r="H104" s="35"/>
      <c r="I104" s="35"/>
      <c r="J104" s="35"/>
      <c r="K104" s="35"/>
      <c r="L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6.96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12" customHeight="1">
      <c r="A106" s="33"/>
      <c r="B106" s="34"/>
      <c r="C106" s="29" t="s">
        <v>14</v>
      </c>
      <c r="D106" s="35"/>
      <c r="E106" s="35"/>
      <c r="F106" s="35"/>
      <c r="G106" s="35"/>
      <c r="H106" s="35"/>
      <c r="I106" s="35"/>
      <c r="J106" s="35"/>
      <c r="K106" s="35"/>
      <c r="L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="2" customFormat="1" ht="16.5" customHeight="1">
      <c r="A107" s="33"/>
      <c r="B107" s="34"/>
      <c r="C107" s="35"/>
      <c r="D107" s="35"/>
      <c r="E107" s="169" t="str">
        <f>E7</f>
        <v>Rekonstrukce Stránčická - Hrdinů - Soupis prací</v>
      </c>
      <c r="F107" s="29"/>
      <c r="G107" s="29"/>
      <c r="H107" s="29"/>
      <c r="I107" s="35"/>
      <c r="J107" s="35"/>
      <c r="K107" s="35"/>
      <c r="L107" s="57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="2" customFormat="1" ht="12" customHeight="1">
      <c r="A108" s="33"/>
      <c r="B108" s="34"/>
      <c r="C108" s="29" t="s">
        <v>125</v>
      </c>
      <c r="D108" s="35"/>
      <c r="E108" s="35"/>
      <c r="F108" s="35"/>
      <c r="G108" s="35"/>
      <c r="H108" s="35"/>
      <c r="I108" s="35"/>
      <c r="J108" s="35"/>
      <c r="K108" s="35"/>
      <c r="L108" s="57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30" customHeight="1">
      <c r="A109" s="33"/>
      <c r="B109" s="34"/>
      <c r="C109" s="35"/>
      <c r="D109" s="35"/>
      <c r="E109" s="70" t="str">
        <f>E9</f>
        <v>SO 100.1 - SO 100.1 VRN/DRN Vedlejší a doplňkové rozpočtové náklady pro SO 100</v>
      </c>
      <c r="F109" s="35"/>
      <c r="G109" s="35"/>
      <c r="H109" s="35"/>
      <c r="I109" s="35"/>
      <c r="J109" s="35"/>
      <c r="K109" s="35"/>
      <c r="L109" s="57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6.96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12" customHeight="1">
      <c r="A111" s="33"/>
      <c r="B111" s="34"/>
      <c r="C111" s="29" t="s">
        <v>20</v>
      </c>
      <c r="D111" s="35"/>
      <c r="E111" s="35"/>
      <c r="F111" s="26" t="str">
        <f>F12</f>
        <v>k.ú. Všestary, Stránčice</v>
      </c>
      <c r="G111" s="35"/>
      <c r="H111" s="35"/>
      <c r="I111" s="29" t="s">
        <v>22</v>
      </c>
      <c r="J111" s="73" t="str">
        <f>IF(J12="","",J12)</f>
        <v>11. 10. 2023</v>
      </c>
      <c r="K111" s="35"/>
      <c r="L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5.15" customHeight="1">
      <c r="A113" s="33"/>
      <c r="B113" s="34"/>
      <c r="C113" s="29" t="s">
        <v>28</v>
      </c>
      <c r="D113" s="35"/>
      <c r="E113" s="35"/>
      <c r="F113" s="26" t="str">
        <f>E15</f>
        <v>Obec Všestary</v>
      </c>
      <c r="G113" s="35"/>
      <c r="H113" s="35"/>
      <c r="I113" s="29" t="s">
        <v>34</v>
      </c>
      <c r="J113" s="31" t="str">
        <f>E21</f>
        <v>ing. Miroslav Dvořan</v>
      </c>
      <c r="K113" s="35"/>
      <c r="L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5.15" customHeight="1">
      <c r="A114" s="33"/>
      <c r="B114" s="34"/>
      <c r="C114" s="29" t="s">
        <v>32</v>
      </c>
      <c r="D114" s="35"/>
      <c r="E114" s="35"/>
      <c r="F114" s="26" t="str">
        <f>IF(E18="","",E18)</f>
        <v xml:space="preserve"> </v>
      </c>
      <c r="G114" s="35"/>
      <c r="H114" s="35"/>
      <c r="I114" s="29" t="s">
        <v>37</v>
      </c>
      <c r="J114" s="31" t="str">
        <f>E24</f>
        <v>Roman Valík</v>
      </c>
      <c r="K114" s="35"/>
      <c r="L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0.32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11" customFormat="1" ht="29.28" customHeight="1">
      <c r="A116" s="186"/>
      <c r="B116" s="187"/>
      <c r="C116" s="188" t="s">
        <v>165</v>
      </c>
      <c r="D116" s="189" t="s">
        <v>65</v>
      </c>
      <c r="E116" s="189" t="s">
        <v>61</v>
      </c>
      <c r="F116" s="189" t="s">
        <v>62</v>
      </c>
      <c r="G116" s="189" t="s">
        <v>166</v>
      </c>
      <c r="H116" s="189" t="s">
        <v>167</v>
      </c>
      <c r="I116" s="189" t="s">
        <v>168</v>
      </c>
      <c r="J116" s="189" t="s">
        <v>155</v>
      </c>
      <c r="K116" s="190" t="s">
        <v>169</v>
      </c>
      <c r="L116" s="191"/>
      <c r="M116" s="94" t="s">
        <v>1</v>
      </c>
      <c r="N116" s="95" t="s">
        <v>44</v>
      </c>
      <c r="O116" s="95" t="s">
        <v>170</v>
      </c>
      <c r="P116" s="95" t="s">
        <v>171</v>
      </c>
      <c r="Q116" s="95" t="s">
        <v>172</v>
      </c>
      <c r="R116" s="95" t="s">
        <v>173</v>
      </c>
      <c r="S116" s="95" t="s">
        <v>174</v>
      </c>
      <c r="T116" s="96" t="s">
        <v>175</v>
      </c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6"/>
    </row>
    <row r="117" s="2" customFormat="1" ht="22.8" customHeight="1">
      <c r="A117" s="33"/>
      <c r="B117" s="34"/>
      <c r="C117" s="101" t="s">
        <v>176</v>
      </c>
      <c r="D117" s="35"/>
      <c r="E117" s="35"/>
      <c r="F117" s="35"/>
      <c r="G117" s="35"/>
      <c r="H117" s="35"/>
      <c r="I117" s="35"/>
      <c r="J117" s="192">
        <f>BK117</f>
        <v>983000</v>
      </c>
      <c r="K117" s="35"/>
      <c r="L117" s="39"/>
      <c r="M117" s="97"/>
      <c r="N117" s="193"/>
      <c r="O117" s="98"/>
      <c r="P117" s="194">
        <f>P118</f>
        <v>0</v>
      </c>
      <c r="Q117" s="98"/>
      <c r="R117" s="194">
        <f>R118</f>
        <v>0</v>
      </c>
      <c r="S117" s="98"/>
      <c r="T117" s="195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7" t="s">
        <v>79</v>
      </c>
      <c r="AU117" s="17" t="s">
        <v>157</v>
      </c>
      <c r="BK117" s="196">
        <f>BK118</f>
        <v>983000</v>
      </c>
    </row>
    <row r="118" s="12" customFormat="1" ht="25.92" customHeight="1">
      <c r="A118" s="12"/>
      <c r="B118" s="197"/>
      <c r="C118" s="198"/>
      <c r="D118" s="199" t="s">
        <v>79</v>
      </c>
      <c r="E118" s="200" t="s">
        <v>640</v>
      </c>
      <c r="F118" s="200" t="s">
        <v>641</v>
      </c>
      <c r="G118" s="198"/>
      <c r="H118" s="198"/>
      <c r="I118" s="198"/>
      <c r="J118" s="201">
        <f>BK118</f>
        <v>983000</v>
      </c>
      <c r="K118" s="198"/>
      <c r="L118" s="202"/>
      <c r="M118" s="203"/>
      <c r="N118" s="204"/>
      <c r="O118" s="204"/>
      <c r="P118" s="205">
        <f>SUM(P119:P133)</f>
        <v>0</v>
      </c>
      <c r="Q118" s="204"/>
      <c r="R118" s="205">
        <f>SUM(R119:R133)</f>
        <v>0</v>
      </c>
      <c r="S118" s="204"/>
      <c r="T118" s="206">
        <f>SUM(T119:T133)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7" t="s">
        <v>205</v>
      </c>
      <c r="AT118" s="208" t="s">
        <v>79</v>
      </c>
      <c r="AU118" s="208" t="s">
        <v>80</v>
      </c>
      <c r="AY118" s="207" t="s">
        <v>179</v>
      </c>
      <c r="BK118" s="209">
        <f>SUM(BK119:BK133)</f>
        <v>983000</v>
      </c>
    </row>
    <row r="119" s="2" customFormat="1" ht="16.5" customHeight="1">
      <c r="A119" s="33"/>
      <c r="B119" s="34"/>
      <c r="C119" s="212" t="s">
        <v>186</v>
      </c>
      <c r="D119" s="212" t="s">
        <v>181</v>
      </c>
      <c r="E119" s="213" t="s">
        <v>642</v>
      </c>
      <c r="F119" s="214" t="s">
        <v>643</v>
      </c>
      <c r="G119" s="215" t="s">
        <v>384</v>
      </c>
      <c r="H119" s="216">
        <v>1</v>
      </c>
      <c r="I119" s="217">
        <v>0</v>
      </c>
      <c r="J119" s="217">
        <f>ROUND(I119*H119,2)</f>
        <v>0</v>
      </c>
      <c r="K119" s="214" t="s">
        <v>1</v>
      </c>
      <c r="L119" s="39"/>
      <c r="M119" s="218" t="s">
        <v>1</v>
      </c>
      <c r="N119" s="219" t="s">
        <v>45</v>
      </c>
      <c r="O119" s="220">
        <v>0</v>
      </c>
      <c r="P119" s="220">
        <f>O119*H119</f>
        <v>0</v>
      </c>
      <c r="Q119" s="220">
        <v>0</v>
      </c>
      <c r="R119" s="220">
        <f>Q119*H119</f>
        <v>0</v>
      </c>
      <c r="S119" s="220">
        <v>0</v>
      </c>
      <c r="T119" s="221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22" t="s">
        <v>644</v>
      </c>
      <c r="AT119" s="222" t="s">
        <v>181</v>
      </c>
      <c r="AU119" s="222" t="s">
        <v>88</v>
      </c>
      <c r="AY119" s="17" t="s">
        <v>179</v>
      </c>
      <c r="BE119" s="223">
        <f>IF(N119="základní",J119,0)</f>
        <v>0</v>
      </c>
      <c r="BF119" s="223">
        <f>IF(N119="snížená",J119,0)</f>
        <v>0</v>
      </c>
      <c r="BG119" s="223">
        <f>IF(N119="zákl. přenesená",J119,0)</f>
        <v>0</v>
      </c>
      <c r="BH119" s="223">
        <f>IF(N119="sníž. přenesená",J119,0)</f>
        <v>0</v>
      </c>
      <c r="BI119" s="223">
        <f>IF(N119="nulová",J119,0)</f>
        <v>0</v>
      </c>
      <c r="BJ119" s="17" t="s">
        <v>88</v>
      </c>
      <c r="BK119" s="223">
        <f>ROUND(I119*H119,2)</f>
        <v>0</v>
      </c>
      <c r="BL119" s="17" t="s">
        <v>644</v>
      </c>
      <c r="BM119" s="222" t="s">
        <v>645</v>
      </c>
    </row>
    <row r="120" s="2" customFormat="1" ht="16.5" customHeight="1">
      <c r="A120" s="33"/>
      <c r="B120" s="34"/>
      <c r="C120" s="212" t="s">
        <v>88</v>
      </c>
      <c r="D120" s="212" t="s">
        <v>181</v>
      </c>
      <c r="E120" s="213" t="s">
        <v>646</v>
      </c>
      <c r="F120" s="214" t="s">
        <v>647</v>
      </c>
      <c r="G120" s="215" t="s">
        <v>384</v>
      </c>
      <c r="H120" s="216">
        <v>1</v>
      </c>
      <c r="I120" s="217">
        <v>0</v>
      </c>
      <c r="J120" s="217">
        <f>ROUND(I120*H120,2)</f>
        <v>0</v>
      </c>
      <c r="K120" s="214" t="s">
        <v>185</v>
      </c>
      <c r="L120" s="39"/>
      <c r="M120" s="218" t="s">
        <v>1</v>
      </c>
      <c r="N120" s="219" t="s">
        <v>45</v>
      </c>
      <c r="O120" s="220">
        <v>0</v>
      </c>
      <c r="P120" s="220">
        <f>O120*H120</f>
        <v>0</v>
      </c>
      <c r="Q120" s="220">
        <v>0</v>
      </c>
      <c r="R120" s="220">
        <f>Q120*H120</f>
        <v>0</v>
      </c>
      <c r="S120" s="220">
        <v>0</v>
      </c>
      <c r="T120" s="221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222" t="s">
        <v>644</v>
      </c>
      <c r="AT120" s="222" t="s">
        <v>181</v>
      </c>
      <c r="AU120" s="222" t="s">
        <v>88</v>
      </c>
      <c r="AY120" s="17" t="s">
        <v>179</v>
      </c>
      <c r="BE120" s="223">
        <f>IF(N120="základní",J120,0)</f>
        <v>0</v>
      </c>
      <c r="BF120" s="223">
        <f>IF(N120="snížená",J120,0)</f>
        <v>0</v>
      </c>
      <c r="BG120" s="223">
        <f>IF(N120="zákl. přenesená",J120,0)</f>
        <v>0</v>
      </c>
      <c r="BH120" s="223">
        <f>IF(N120="sníž. přenesená",J120,0)</f>
        <v>0</v>
      </c>
      <c r="BI120" s="223">
        <f>IF(N120="nulová",J120,0)</f>
        <v>0</v>
      </c>
      <c r="BJ120" s="17" t="s">
        <v>88</v>
      </c>
      <c r="BK120" s="223">
        <f>ROUND(I120*H120,2)</f>
        <v>0</v>
      </c>
      <c r="BL120" s="17" t="s">
        <v>644</v>
      </c>
      <c r="BM120" s="222" t="s">
        <v>648</v>
      </c>
    </row>
    <row r="121" s="2" customFormat="1" ht="16.5" customHeight="1">
      <c r="A121" s="33"/>
      <c r="B121" s="34"/>
      <c r="C121" s="212" t="s">
        <v>90</v>
      </c>
      <c r="D121" s="212" t="s">
        <v>181</v>
      </c>
      <c r="E121" s="213" t="s">
        <v>649</v>
      </c>
      <c r="F121" s="214" t="s">
        <v>650</v>
      </c>
      <c r="G121" s="215" t="s">
        <v>384</v>
      </c>
      <c r="H121" s="216">
        <v>1</v>
      </c>
      <c r="I121" s="217">
        <v>0</v>
      </c>
      <c r="J121" s="217">
        <f>ROUND(I121*H121,2)</f>
        <v>0</v>
      </c>
      <c r="K121" s="214" t="s">
        <v>185</v>
      </c>
      <c r="L121" s="39"/>
      <c r="M121" s="218" t="s">
        <v>1</v>
      </c>
      <c r="N121" s="219" t="s">
        <v>45</v>
      </c>
      <c r="O121" s="220">
        <v>0</v>
      </c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22" t="s">
        <v>644</v>
      </c>
      <c r="AT121" s="222" t="s">
        <v>181</v>
      </c>
      <c r="AU121" s="222" t="s">
        <v>88</v>
      </c>
      <c r="AY121" s="17" t="s">
        <v>179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7" t="s">
        <v>88</v>
      </c>
      <c r="BK121" s="223">
        <f>ROUND(I121*H121,2)</f>
        <v>0</v>
      </c>
      <c r="BL121" s="17" t="s">
        <v>644</v>
      </c>
      <c r="BM121" s="222" t="s">
        <v>651</v>
      </c>
    </row>
    <row r="122" s="2" customFormat="1" ht="16.5" customHeight="1">
      <c r="A122" s="33"/>
      <c r="B122" s="34"/>
      <c r="C122" s="212" t="s">
        <v>195</v>
      </c>
      <c r="D122" s="212" t="s">
        <v>181</v>
      </c>
      <c r="E122" s="213" t="s">
        <v>652</v>
      </c>
      <c r="F122" s="214" t="s">
        <v>653</v>
      </c>
      <c r="G122" s="215" t="s">
        <v>384</v>
      </c>
      <c r="H122" s="216">
        <v>1</v>
      </c>
      <c r="I122" s="217">
        <v>0</v>
      </c>
      <c r="J122" s="217">
        <f>ROUND(I122*H122,2)</f>
        <v>0</v>
      </c>
      <c r="K122" s="214" t="s">
        <v>1</v>
      </c>
      <c r="L122" s="39"/>
      <c r="M122" s="218" t="s">
        <v>1</v>
      </c>
      <c r="N122" s="219" t="s">
        <v>45</v>
      </c>
      <c r="O122" s="220">
        <v>0</v>
      </c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22" t="s">
        <v>644</v>
      </c>
      <c r="AT122" s="222" t="s">
        <v>181</v>
      </c>
      <c r="AU122" s="222" t="s">
        <v>88</v>
      </c>
      <c r="AY122" s="17" t="s">
        <v>179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7" t="s">
        <v>88</v>
      </c>
      <c r="BK122" s="223">
        <f>ROUND(I122*H122,2)</f>
        <v>0</v>
      </c>
      <c r="BL122" s="17" t="s">
        <v>644</v>
      </c>
      <c r="BM122" s="222" t="s">
        <v>654</v>
      </c>
    </row>
    <row r="123" s="2" customFormat="1" ht="16.5" customHeight="1">
      <c r="A123" s="33"/>
      <c r="B123" s="34"/>
      <c r="C123" s="212" t="s">
        <v>205</v>
      </c>
      <c r="D123" s="212" t="s">
        <v>181</v>
      </c>
      <c r="E123" s="213" t="s">
        <v>655</v>
      </c>
      <c r="F123" s="214" t="s">
        <v>656</v>
      </c>
      <c r="G123" s="215" t="s">
        <v>384</v>
      </c>
      <c r="H123" s="216">
        <v>1</v>
      </c>
      <c r="I123" s="217">
        <v>0</v>
      </c>
      <c r="J123" s="217">
        <f>ROUND(I123*H123,2)</f>
        <v>0</v>
      </c>
      <c r="K123" s="214" t="s">
        <v>1</v>
      </c>
      <c r="L123" s="39"/>
      <c r="M123" s="218" t="s">
        <v>1</v>
      </c>
      <c r="N123" s="219" t="s">
        <v>45</v>
      </c>
      <c r="O123" s="220">
        <v>0</v>
      </c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22" t="s">
        <v>644</v>
      </c>
      <c r="AT123" s="222" t="s">
        <v>181</v>
      </c>
      <c r="AU123" s="222" t="s">
        <v>88</v>
      </c>
      <c r="AY123" s="17" t="s">
        <v>179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7" t="s">
        <v>88</v>
      </c>
      <c r="BK123" s="223">
        <f>ROUND(I123*H123,2)</f>
        <v>0</v>
      </c>
      <c r="BL123" s="17" t="s">
        <v>644</v>
      </c>
      <c r="BM123" s="222" t="s">
        <v>657</v>
      </c>
    </row>
    <row r="124" s="14" customFormat="1">
      <c r="A124" s="14"/>
      <c r="B124" s="234"/>
      <c r="C124" s="235"/>
      <c r="D124" s="226" t="s">
        <v>188</v>
      </c>
      <c r="E124" s="236" t="s">
        <v>1</v>
      </c>
      <c r="F124" s="237" t="s">
        <v>658</v>
      </c>
      <c r="G124" s="235"/>
      <c r="H124" s="238">
        <v>1</v>
      </c>
      <c r="I124" s="235"/>
      <c r="J124" s="235"/>
      <c r="K124" s="235"/>
      <c r="L124" s="239"/>
      <c r="M124" s="240"/>
      <c r="N124" s="241"/>
      <c r="O124" s="241"/>
      <c r="P124" s="241"/>
      <c r="Q124" s="241"/>
      <c r="R124" s="241"/>
      <c r="S124" s="241"/>
      <c r="T124" s="24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3" t="s">
        <v>188</v>
      </c>
      <c r="AU124" s="243" t="s">
        <v>88</v>
      </c>
      <c r="AV124" s="14" t="s">
        <v>90</v>
      </c>
      <c r="AW124" s="14" t="s">
        <v>36</v>
      </c>
      <c r="AX124" s="14" t="s">
        <v>88</v>
      </c>
      <c r="AY124" s="243" t="s">
        <v>179</v>
      </c>
    </row>
    <row r="125" s="2" customFormat="1" ht="16.5" customHeight="1">
      <c r="A125" s="33"/>
      <c r="B125" s="34"/>
      <c r="C125" s="212" t="s">
        <v>211</v>
      </c>
      <c r="D125" s="212" t="s">
        <v>181</v>
      </c>
      <c r="E125" s="213" t="s">
        <v>659</v>
      </c>
      <c r="F125" s="214" t="s">
        <v>660</v>
      </c>
      <c r="G125" s="215" t="s">
        <v>384</v>
      </c>
      <c r="H125" s="216">
        <v>1</v>
      </c>
      <c r="I125" s="217">
        <v>0</v>
      </c>
      <c r="J125" s="217">
        <f>ROUND(I125*H125,2)</f>
        <v>0</v>
      </c>
      <c r="K125" s="214" t="s">
        <v>661</v>
      </c>
      <c r="L125" s="39"/>
      <c r="M125" s="218" t="s">
        <v>1</v>
      </c>
      <c r="N125" s="219" t="s">
        <v>45</v>
      </c>
      <c r="O125" s="220">
        <v>0</v>
      </c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22" t="s">
        <v>644</v>
      </c>
      <c r="AT125" s="222" t="s">
        <v>181</v>
      </c>
      <c r="AU125" s="222" t="s">
        <v>88</v>
      </c>
      <c r="AY125" s="17" t="s">
        <v>179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7" t="s">
        <v>88</v>
      </c>
      <c r="BK125" s="223">
        <f>ROUND(I125*H125,2)</f>
        <v>0</v>
      </c>
      <c r="BL125" s="17" t="s">
        <v>644</v>
      </c>
      <c r="BM125" s="222" t="s">
        <v>662</v>
      </c>
    </row>
    <row r="126" s="2" customFormat="1" ht="16.5" customHeight="1">
      <c r="A126" s="33"/>
      <c r="B126" s="34"/>
      <c r="C126" s="212" t="s">
        <v>216</v>
      </c>
      <c r="D126" s="212" t="s">
        <v>181</v>
      </c>
      <c r="E126" s="213" t="s">
        <v>663</v>
      </c>
      <c r="F126" s="214" t="s">
        <v>664</v>
      </c>
      <c r="G126" s="215" t="s">
        <v>384</v>
      </c>
      <c r="H126" s="216">
        <v>1</v>
      </c>
      <c r="I126" s="217">
        <v>0</v>
      </c>
      <c r="J126" s="217">
        <f>ROUND(I126*H126,2)</f>
        <v>0</v>
      </c>
      <c r="K126" s="214" t="s">
        <v>1</v>
      </c>
      <c r="L126" s="39"/>
      <c r="M126" s="218" t="s">
        <v>1</v>
      </c>
      <c r="N126" s="219" t="s">
        <v>45</v>
      </c>
      <c r="O126" s="220">
        <v>0</v>
      </c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22" t="s">
        <v>644</v>
      </c>
      <c r="AT126" s="222" t="s">
        <v>181</v>
      </c>
      <c r="AU126" s="222" t="s">
        <v>88</v>
      </c>
      <c r="AY126" s="17" t="s">
        <v>179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7" t="s">
        <v>88</v>
      </c>
      <c r="BK126" s="223">
        <f>ROUND(I126*H126,2)</f>
        <v>0</v>
      </c>
      <c r="BL126" s="17" t="s">
        <v>644</v>
      </c>
      <c r="BM126" s="222" t="s">
        <v>665</v>
      </c>
    </row>
    <row r="127" s="2" customFormat="1" ht="16.5" customHeight="1">
      <c r="A127" s="33"/>
      <c r="B127" s="34"/>
      <c r="C127" s="212" t="s">
        <v>124</v>
      </c>
      <c r="D127" s="212" t="s">
        <v>181</v>
      </c>
      <c r="E127" s="213" t="s">
        <v>666</v>
      </c>
      <c r="F127" s="214" t="s">
        <v>667</v>
      </c>
      <c r="G127" s="215" t="s">
        <v>384</v>
      </c>
      <c r="H127" s="216">
        <v>1</v>
      </c>
      <c r="I127" s="217">
        <v>0</v>
      </c>
      <c r="J127" s="217">
        <f>ROUND(I127*H127,2)</f>
        <v>0</v>
      </c>
      <c r="K127" s="214" t="s">
        <v>661</v>
      </c>
      <c r="L127" s="39"/>
      <c r="M127" s="218" t="s">
        <v>1</v>
      </c>
      <c r="N127" s="219" t="s">
        <v>45</v>
      </c>
      <c r="O127" s="220">
        <v>0</v>
      </c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22" t="s">
        <v>644</v>
      </c>
      <c r="AT127" s="222" t="s">
        <v>181</v>
      </c>
      <c r="AU127" s="222" t="s">
        <v>88</v>
      </c>
      <c r="AY127" s="17" t="s">
        <v>179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7" t="s">
        <v>88</v>
      </c>
      <c r="BK127" s="223">
        <f>ROUND(I127*H127,2)</f>
        <v>0</v>
      </c>
      <c r="BL127" s="17" t="s">
        <v>644</v>
      </c>
      <c r="BM127" s="222" t="s">
        <v>668</v>
      </c>
    </row>
    <row r="128" s="2" customFormat="1" ht="16.5" customHeight="1">
      <c r="A128" s="33"/>
      <c r="B128" s="34"/>
      <c r="C128" s="212" t="s">
        <v>227</v>
      </c>
      <c r="D128" s="212" t="s">
        <v>181</v>
      </c>
      <c r="E128" s="213" t="s">
        <v>669</v>
      </c>
      <c r="F128" s="214" t="s">
        <v>670</v>
      </c>
      <c r="G128" s="215" t="s">
        <v>384</v>
      </c>
      <c r="H128" s="216">
        <v>1</v>
      </c>
      <c r="I128" s="217">
        <v>0</v>
      </c>
      <c r="J128" s="217">
        <f>ROUND(I128*H128,2)</f>
        <v>0</v>
      </c>
      <c r="K128" s="214" t="s">
        <v>1</v>
      </c>
      <c r="L128" s="39"/>
      <c r="M128" s="218" t="s">
        <v>1</v>
      </c>
      <c r="N128" s="219" t="s">
        <v>45</v>
      </c>
      <c r="O128" s="220">
        <v>0</v>
      </c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22" t="s">
        <v>644</v>
      </c>
      <c r="AT128" s="222" t="s">
        <v>181</v>
      </c>
      <c r="AU128" s="222" t="s">
        <v>88</v>
      </c>
      <c r="AY128" s="17" t="s">
        <v>179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7" t="s">
        <v>88</v>
      </c>
      <c r="BK128" s="223">
        <f>ROUND(I128*H128,2)</f>
        <v>0</v>
      </c>
      <c r="BL128" s="17" t="s">
        <v>644</v>
      </c>
      <c r="BM128" s="222" t="s">
        <v>671</v>
      </c>
    </row>
    <row r="129" s="2" customFormat="1" ht="16.5" customHeight="1">
      <c r="A129" s="33"/>
      <c r="B129" s="34"/>
      <c r="C129" s="212" t="s">
        <v>232</v>
      </c>
      <c r="D129" s="212" t="s">
        <v>181</v>
      </c>
      <c r="E129" s="213" t="s">
        <v>672</v>
      </c>
      <c r="F129" s="214" t="s">
        <v>673</v>
      </c>
      <c r="G129" s="215" t="s">
        <v>384</v>
      </c>
      <c r="H129" s="216">
        <v>1</v>
      </c>
      <c r="I129" s="217">
        <v>0</v>
      </c>
      <c r="J129" s="217">
        <f>ROUND(I129*H129,2)</f>
        <v>0</v>
      </c>
      <c r="K129" s="214" t="s">
        <v>223</v>
      </c>
      <c r="L129" s="39"/>
      <c r="M129" s="218" t="s">
        <v>1</v>
      </c>
      <c r="N129" s="219" t="s">
        <v>45</v>
      </c>
      <c r="O129" s="220">
        <v>0</v>
      </c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22" t="s">
        <v>644</v>
      </c>
      <c r="AT129" s="222" t="s">
        <v>181</v>
      </c>
      <c r="AU129" s="222" t="s">
        <v>88</v>
      </c>
      <c r="AY129" s="17" t="s">
        <v>179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7" t="s">
        <v>88</v>
      </c>
      <c r="BK129" s="223">
        <f>ROUND(I129*H129,2)</f>
        <v>0</v>
      </c>
      <c r="BL129" s="17" t="s">
        <v>644</v>
      </c>
      <c r="BM129" s="222" t="s">
        <v>674</v>
      </c>
    </row>
    <row r="130" s="13" customFormat="1">
      <c r="A130" s="13"/>
      <c r="B130" s="224"/>
      <c r="C130" s="225"/>
      <c r="D130" s="226" t="s">
        <v>188</v>
      </c>
      <c r="E130" s="227" t="s">
        <v>1</v>
      </c>
      <c r="F130" s="228" t="s">
        <v>675</v>
      </c>
      <c r="G130" s="225"/>
      <c r="H130" s="227" t="s">
        <v>1</v>
      </c>
      <c r="I130" s="225"/>
      <c r="J130" s="225"/>
      <c r="K130" s="225"/>
      <c r="L130" s="229"/>
      <c r="M130" s="230"/>
      <c r="N130" s="231"/>
      <c r="O130" s="231"/>
      <c r="P130" s="231"/>
      <c r="Q130" s="231"/>
      <c r="R130" s="231"/>
      <c r="S130" s="231"/>
      <c r="T130" s="23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3" t="s">
        <v>188</v>
      </c>
      <c r="AU130" s="233" t="s">
        <v>88</v>
      </c>
      <c r="AV130" s="13" t="s">
        <v>88</v>
      </c>
      <c r="AW130" s="13" t="s">
        <v>36</v>
      </c>
      <c r="AX130" s="13" t="s">
        <v>80</v>
      </c>
      <c r="AY130" s="233" t="s">
        <v>179</v>
      </c>
    </row>
    <row r="131" s="13" customFormat="1">
      <c r="A131" s="13"/>
      <c r="B131" s="224"/>
      <c r="C131" s="225"/>
      <c r="D131" s="226" t="s">
        <v>188</v>
      </c>
      <c r="E131" s="227" t="s">
        <v>1</v>
      </c>
      <c r="F131" s="228" t="s">
        <v>676</v>
      </c>
      <c r="G131" s="225"/>
      <c r="H131" s="227" t="s">
        <v>1</v>
      </c>
      <c r="I131" s="225"/>
      <c r="J131" s="225"/>
      <c r="K131" s="225"/>
      <c r="L131" s="229"/>
      <c r="M131" s="230"/>
      <c r="N131" s="231"/>
      <c r="O131" s="231"/>
      <c r="P131" s="231"/>
      <c r="Q131" s="231"/>
      <c r="R131" s="231"/>
      <c r="S131" s="231"/>
      <c r="T131" s="23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3" t="s">
        <v>188</v>
      </c>
      <c r="AU131" s="233" t="s">
        <v>88</v>
      </c>
      <c r="AV131" s="13" t="s">
        <v>88</v>
      </c>
      <c r="AW131" s="13" t="s">
        <v>36</v>
      </c>
      <c r="AX131" s="13" t="s">
        <v>80</v>
      </c>
      <c r="AY131" s="233" t="s">
        <v>179</v>
      </c>
    </row>
    <row r="132" s="14" customFormat="1">
      <c r="A132" s="14"/>
      <c r="B132" s="234"/>
      <c r="C132" s="235"/>
      <c r="D132" s="226" t="s">
        <v>188</v>
      </c>
      <c r="E132" s="236" t="s">
        <v>1</v>
      </c>
      <c r="F132" s="237" t="s">
        <v>677</v>
      </c>
      <c r="G132" s="235"/>
      <c r="H132" s="238">
        <v>1</v>
      </c>
      <c r="I132" s="235"/>
      <c r="J132" s="235"/>
      <c r="K132" s="235"/>
      <c r="L132" s="239"/>
      <c r="M132" s="240"/>
      <c r="N132" s="241"/>
      <c r="O132" s="241"/>
      <c r="P132" s="241"/>
      <c r="Q132" s="241"/>
      <c r="R132" s="241"/>
      <c r="S132" s="241"/>
      <c r="T132" s="24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3" t="s">
        <v>188</v>
      </c>
      <c r="AU132" s="243" t="s">
        <v>88</v>
      </c>
      <c r="AV132" s="14" t="s">
        <v>90</v>
      </c>
      <c r="AW132" s="14" t="s">
        <v>36</v>
      </c>
      <c r="AX132" s="14" t="s">
        <v>88</v>
      </c>
      <c r="AY132" s="243" t="s">
        <v>179</v>
      </c>
    </row>
    <row r="133" s="2" customFormat="1" ht="16.5" customHeight="1">
      <c r="A133" s="33"/>
      <c r="B133" s="34"/>
      <c r="C133" s="212" t="s">
        <v>237</v>
      </c>
      <c r="D133" s="212" t="s">
        <v>181</v>
      </c>
      <c r="E133" s="213" t="s">
        <v>678</v>
      </c>
      <c r="F133" s="214" t="s">
        <v>679</v>
      </c>
      <c r="G133" s="215" t="s">
        <v>384</v>
      </c>
      <c r="H133" s="216">
        <v>1</v>
      </c>
      <c r="I133" s="217">
        <v>983000</v>
      </c>
      <c r="J133" s="217">
        <f>ROUND(I133*H133,2)</f>
        <v>983000</v>
      </c>
      <c r="K133" s="214" t="s">
        <v>185</v>
      </c>
      <c r="L133" s="39"/>
      <c r="M133" s="263" t="s">
        <v>1</v>
      </c>
      <c r="N133" s="264" t="s">
        <v>45</v>
      </c>
      <c r="O133" s="265">
        <v>0</v>
      </c>
      <c r="P133" s="265">
        <f>O133*H133</f>
        <v>0</v>
      </c>
      <c r="Q133" s="265">
        <v>0</v>
      </c>
      <c r="R133" s="265">
        <f>Q133*H133</f>
        <v>0</v>
      </c>
      <c r="S133" s="265">
        <v>0</v>
      </c>
      <c r="T133" s="266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22" t="s">
        <v>644</v>
      </c>
      <c r="AT133" s="222" t="s">
        <v>181</v>
      </c>
      <c r="AU133" s="222" t="s">
        <v>88</v>
      </c>
      <c r="AY133" s="17" t="s">
        <v>179</v>
      </c>
      <c r="BE133" s="223">
        <f>IF(N133="základní",J133,0)</f>
        <v>983000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7" t="s">
        <v>88</v>
      </c>
      <c r="BK133" s="223">
        <f>ROUND(I133*H133,2)</f>
        <v>983000</v>
      </c>
      <c r="BL133" s="17" t="s">
        <v>644</v>
      </c>
      <c r="BM133" s="222" t="s">
        <v>680</v>
      </c>
    </row>
    <row r="134" s="2" customFormat="1" ht="6.96" customHeight="1">
      <c r="A134" s="33"/>
      <c r="B134" s="60"/>
      <c r="C134" s="61"/>
      <c r="D134" s="61"/>
      <c r="E134" s="61"/>
      <c r="F134" s="61"/>
      <c r="G134" s="61"/>
      <c r="H134" s="61"/>
      <c r="I134" s="61"/>
      <c r="J134" s="61"/>
      <c r="K134" s="61"/>
      <c r="L134" s="39"/>
      <c r="M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</sheetData>
  <sheetProtection sheet="1" autoFilter="0" formatColumns="0" formatRows="0" objects="1" scenarios="1" spinCount="100000" saltValue="ue7Nlb2529uH9hy1pFZW9orAtqHWkOFf9LdMQrhnuA3tQzFab6ihp+agR8qdyvbd0w9lkEnAqPIfrae0qOGXVw==" hashValue="pV9fCB69zTHhSHAYEpi1LfqFRxgN4tMxuiTVO+xraXOn2uUpD8WeDV2TXhru5EWdcSh5xmXkBbhHAkidOVpmlQ==" algorithmName="SHA-512" password="F8A3"/>
  <autoFilter ref="C116:K133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  <c r="AZ2" s="130" t="s">
        <v>681</v>
      </c>
      <c r="BA2" s="130" t="s">
        <v>1</v>
      </c>
      <c r="BB2" s="130" t="s">
        <v>1</v>
      </c>
      <c r="BC2" s="130" t="s">
        <v>682</v>
      </c>
      <c r="BD2" s="130" t="s">
        <v>90</v>
      </c>
    </row>
    <row r="3" hidden="1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90</v>
      </c>
      <c r="AZ3" s="130" t="s">
        <v>683</v>
      </c>
      <c r="BA3" s="130" t="s">
        <v>1</v>
      </c>
      <c r="BB3" s="130" t="s">
        <v>1</v>
      </c>
      <c r="BC3" s="130" t="s">
        <v>684</v>
      </c>
      <c r="BD3" s="130" t="s">
        <v>90</v>
      </c>
    </row>
    <row r="4" hidden="1" s="1" customFormat="1" ht="24.96" customHeight="1">
      <c r="B4" s="20"/>
      <c r="D4" s="133" t="s">
        <v>116</v>
      </c>
      <c r="L4" s="20"/>
      <c r="M4" s="134" t="s">
        <v>10</v>
      </c>
      <c r="AT4" s="17" t="s">
        <v>4</v>
      </c>
      <c r="AZ4" s="130" t="s">
        <v>135</v>
      </c>
      <c r="BA4" s="130" t="s">
        <v>1</v>
      </c>
      <c r="BB4" s="130" t="s">
        <v>1</v>
      </c>
      <c r="BC4" s="130" t="s">
        <v>685</v>
      </c>
      <c r="BD4" s="130" t="s">
        <v>90</v>
      </c>
    </row>
    <row r="5" hidden="1" s="1" customFormat="1" ht="6.96" customHeight="1">
      <c r="B5" s="20"/>
      <c r="L5" s="20"/>
      <c r="AZ5" s="130" t="s">
        <v>686</v>
      </c>
      <c r="BA5" s="130" t="s">
        <v>1</v>
      </c>
      <c r="BB5" s="130" t="s">
        <v>1</v>
      </c>
      <c r="BC5" s="130" t="s">
        <v>687</v>
      </c>
      <c r="BD5" s="130" t="s">
        <v>90</v>
      </c>
    </row>
    <row r="6" hidden="1" s="1" customFormat="1" ht="12" customHeight="1">
      <c r="B6" s="20"/>
      <c r="D6" s="135" t="s">
        <v>14</v>
      </c>
      <c r="L6" s="20"/>
      <c r="AZ6" s="130" t="s">
        <v>688</v>
      </c>
      <c r="BA6" s="130" t="s">
        <v>1</v>
      </c>
      <c r="BB6" s="130" t="s">
        <v>1</v>
      </c>
      <c r="BC6" s="130" t="s">
        <v>689</v>
      </c>
      <c r="BD6" s="130" t="s">
        <v>90</v>
      </c>
    </row>
    <row r="7" hidden="1" s="1" customFormat="1" ht="16.5" customHeight="1">
      <c r="B7" s="20"/>
      <c r="E7" s="136" t="str">
        <f>'Rekapitulace stavby'!K6</f>
        <v>Rekonstrukce Stránčická - Hrdinů - Soupis prací</v>
      </c>
      <c r="F7" s="135"/>
      <c r="G7" s="135"/>
      <c r="H7" s="135"/>
      <c r="L7" s="20"/>
      <c r="AZ7" s="130" t="s">
        <v>147</v>
      </c>
      <c r="BA7" s="130" t="s">
        <v>1</v>
      </c>
      <c r="BB7" s="130" t="s">
        <v>1</v>
      </c>
      <c r="BC7" s="130" t="s">
        <v>690</v>
      </c>
      <c r="BD7" s="130" t="s">
        <v>90</v>
      </c>
    </row>
    <row r="8" hidden="1" s="2" customFormat="1" ht="12" customHeight="1">
      <c r="A8" s="33"/>
      <c r="B8" s="39"/>
      <c r="C8" s="33"/>
      <c r="D8" s="135" t="s">
        <v>125</v>
      </c>
      <c r="E8" s="33"/>
      <c r="F8" s="33"/>
      <c r="G8" s="33"/>
      <c r="H8" s="33"/>
      <c r="I8" s="33"/>
      <c r="J8" s="33"/>
      <c r="K8" s="33"/>
      <c r="L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hidden="1" s="2" customFormat="1" ht="16.5" customHeight="1">
      <c r="A9" s="33"/>
      <c r="B9" s="39"/>
      <c r="C9" s="33"/>
      <c r="D9" s="33"/>
      <c r="E9" s="137" t="s">
        <v>691</v>
      </c>
      <c r="F9" s="33"/>
      <c r="G9" s="33"/>
      <c r="H9" s="33"/>
      <c r="I9" s="33"/>
      <c r="J9" s="33"/>
      <c r="K9" s="33"/>
      <c r="L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hidden="1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hidden="1" s="2" customFormat="1" ht="12" customHeight="1">
      <c r="A11" s="33"/>
      <c r="B11" s="39"/>
      <c r="C11" s="33"/>
      <c r="D11" s="135" t="s">
        <v>16</v>
      </c>
      <c r="E11" s="33"/>
      <c r="F11" s="138" t="s">
        <v>17</v>
      </c>
      <c r="G11" s="33"/>
      <c r="H11" s="33"/>
      <c r="I11" s="135" t="s">
        <v>18</v>
      </c>
      <c r="J11" s="138" t="s">
        <v>1</v>
      </c>
      <c r="K11" s="33"/>
      <c r="L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hidden="1" s="2" customFormat="1" ht="12" customHeight="1">
      <c r="A12" s="33"/>
      <c r="B12" s="39"/>
      <c r="C12" s="33"/>
      <c r="D12" s="135" t="s">
        <v>20</v>
      </c>
      <c r="E12" s="33"/>
      <c r="F12" s="138" t="s">
        <v>21</v>
      </c>
      <c r="G12" s="33"/>
      <c r="H12" s="33"/>
      <c r="I12" s="135" t="s">
        <v>22</v>
      </c>
      <c r="J12" s="139" t="str">
        <f>'Rekapitulace stavby'!AN8</f>
        <v>11. 10. 2023</v>
      </c>
      <c r="K12" s="33"/>
      <c r="L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hidden="1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hidden="1" s="2" customFormat="1" ht="12" customHeight="1">
      <c r="A14" s="33"/>
      <c r="B14" s="39"/>
      <c r="C14" s="33"/>
      <c r="D14" s="135" t="s">
        <v>28</v>
      </c>
      <c r="E14" s="33"/>
      <c r="F14" s="33"/>
      <c r="G14" s="33"/>
      <c r="H14" s="33"/>
      <c r="I14" s="135" t="s">
        <v>29</v>
      </c>
      <c r="J14" s="138" t="s">
        <v>1</v>
      </c>
      <c r="K14" s="33"/>
      <c r="L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hidden="1" s="2" customFormat="1" ht="18" customHeight="1">
      <c r="A15" s="33"/>
      <c r="B15" s="39"/>
      <c r="C15" s="33"/>
      <c r="D15" s="33"/>
      <c r="E15" s="138" t="s">
        <v>30</v>
      </c>
      <c r="F15" s="33"/>
      <c r="G15" s="33"/>
      <c r="H15" s="33"/>
      <c r="I15" s="135" t="s">
        <v>31</v>
      </c>
      <c r="J15" s="138" t="s">
        <v>1</v>
      </c>
      <c r="K15" s="33"/>
      <c r="L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hidden="1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hidden="1" s="2" customFormat="1" ht="12" customHeight="1">
      <c r="A17" s="33"/>
      <c r="B17" s="39"/>
      <c r="C17" s="33"/>
      <c r="D17" s="135" t="s">
        <v>32</v>
      </c>
      <c r="E17" s="33"/>
      <c r="F17" s="33"/>
      <c r="G17" s="33"/>
      <c r="H17" s="33"/>
      <c r="I17" s="135" t="s">
        <v>29</v>
      </c>
      <c r="J17" s="138" t="str">
        <f>'Rekapitulace stavby'!AN13</f>
        <v/>
      </c>
      <c r="K17" s="33"/>
      <c r="L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hidden="1" s="2" customFormat="1" ht="18" customHeight="1">
      <c r="A18" s="33"/>
      <c r="B18" s="39"/>
      <c r="C18" s="33"/>
      <c r="D18" s="33"/>
      <c r="E18" s="138" t="str">
        <f>'Rekapitulace stavby'!E14</f>
        <v xml:space="preserve"> </v>
      </c>
      <c r="F18" s="138"/>
      <c r="G18" s="138"/>
      <c r="H18" s="138"/>
      <c r="I18" s="135" t="s">
        <v>31</v>
      </c>
      <c r="J18" s="138" t="str">
        <f>'Rekapitulace stavby'!AN14</f>
        <v/>
      </c>
      <c r="K18" s="33"/>
      <c r="L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hidden="1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hidden="1" s="2" customFormat="1" ht="12" customHeight="1">
      <c r="A20" s="33"/>
      <c r="B20" s="39"/>
      <c r="C20" s="33"/>
      <c r="D20" s="135" t="s">
        <v>34</v>
      </c>
      <c r="E20" s="33"/>
      <c r="F20" s="33"/>
      <c r="G20" s="33"/>
      <c r="H20" s="33"/>
      <c r="I20" s="135" t="s">
        <v>29</v>
      </c>
      <c r="J20" s="138" t="s">
        <v>1</v>
      </c>
      <c r="K20" s="33"/>
      <c r="L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hidden="1" s="2" customFormat="1" ht="18" customHeight="1">
      <c r="A21" s="33"/>
      <c r="B21" s="39"/>
      <c r="C21" s="33"/>
      <c r="D21" s="33"/>
      <c r="E21" s="138" t="s">
        <v>35</v>
      </c>
      <c r="F21" s="33"/>
      <c r="G21" s="33"/>
      <c r="H21" s="33"/>
      <c r="I21" s="135" t="s">
        <v>31</v>
      </c>
      <c r="J21" s="138" t="s">
        <v>1</v>
      </c>
      <c r="K21" s="33"/>
      <c r="L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hidden="1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hidden="1" s="2" customFormat="1" ht="12" customHeight="1">
      <c r="A23" s="33"/>
      <c r="B23" s="39"/>
      <c r="C23" s="33"/>
      <c r="D23" s="135" t="s">
        <v>37</v>
      </c>
      <c r="E23" s="33"/>
      <c r="F23" s="33"/>
      <c r="G23" s="33"/>
      <c r="H23" s="33"/>
      <c r="I23" s="135" t="s">
        <v>29</v>
      </c>
      <c r="J23" s="138" t="s">
        <v>1</v>
      </c>
      <c r="K23" s="33"/>
      <c r="L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hidden="1" s="2" customFormat="1" ht="18" customHeight="1">
      <c r="A24" s="33"/>
      <c r="B24" s="39"/>
      <c r="C24" s="33"/>
      <c r="D24" s="33"/>
      <c r="E24" s="138" t="s">
        <v>38</v>
      </c>
      <c r="F24" s="33"/>
      <c r="G24" s="33"/>
      <c r="H24" s="33"/>
      <c r="I24" s="135" t="s">
        <v>31</v>
      </c>
      <c r="J24" s="138" t="s">
        <v>1</v>
      </c>
      <c r="K24" s="33"/>
      <c r="L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hidden="1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hidden="1" s="2" customFormat="1" ht="12" customHeight="1">
      <c r="A26" s="33"/>
      <c r="B26" s="39"/>
      <c r="C26" s="33"/>
      <c r="D26" s="135" t="s">
        <v>39</v>
      </c>
      <c r="E26" s="33"/>
      <c r="F26" s="33"/>
      <c r="G26" s="33"/>
      <c r="H26" s="33"/>
      <c r="I26" s="33"/>
      <c r="J26" s="33"/>
      <c r="K26" s="33"/>
      <c r="L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hidden="1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hidden="1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hidden="1" s="2" customFormat="1" ht="6.96" customHeight="1">
      <c r="A29" s="33"/>
      <c r="B29" s="39"/>
      <c r="C29" s="33"/>
      <c r="D29" s="144"/>
      <c r="E29" s="144"/>
      <c r="F29" s="144"/>
      <c r="G29" s="144"/>
      <c r="H29" s="144"/>
      <c r="I29" s="144"/>
      <c r="J29" s="144"/>
      <c r="K29" s="144"/>
      <c r="L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hidden="1" s="2" customFormat="1" ht="25.44" customHeight="1">
      <c r="A30" s="33"/>
      <c r="B30" s="39"/>
      <c r="C30" s="33"/>
      <c r="D30" s="145" t="s">
        <v>40</v>
      </c>
      <c r="E30" s="33"/>
      <c r="F30" s="33"/>
      <c r="G30" s="33"/>
      <c r="H30" s="33"/>
      <c r="I30" s="33"/>
      <c r="J30" s="146">
        <f>ROUND(J120, 2)</f>
        <v>0</v>
      </c>
      <c r="K30" s="33"/>
      <c r="L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hidden="1" s="2" customFormat="1" ht="6.96" customHeight="1">
      <c r="A31" s="33"/>
      <c r="B31" s="39"/>
      <c r="C31" s="33"/>
      <c r="D31" s="144"/>
      <c r="E31" s="144"/>
      <c r="F31" s="144"/>
      <c r="G31" s="144"/>
      <c r="H31" s="144"/>
      <c r="I31" s="144"/>
      <c r="J31" s="144"/>
      <c r="K31" s="144"/>
      <c r="L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hidden="1" s="2" customFormat="1" ht="14.4" customHeight="1">
      <c r="A32" s="33"/>
      <c r="B32" s="39"/>
      <c r="C32" s="33"/>
      <c r="D32" s="33"/>
      <c r="E32" s="33"/>
      <c r="F32" s="147" t="s">
        <v>42</v>
      </c>
      <c r="G32" s="33"/>
      <c r="H32" s="33"/>
      <c r="I32" s="147" t="s">
        <v>41</v>
      </c>
      <c r="J32" s="147" t="s">
        <v>43</v>
      </c>
      <c r="K32" s="33"/>
      <c r="L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hidden="1" s="2" customFormat="1" ht="14.4" customHeight="1">
      <c r="A33" s="33"/>
      <c r="B33" s="39"/>
      <c r="C33" s="33"/>
      <c r="D33" s="148" t="s">
        <v>44</v>
      </c>
      <c r="E33" s="135" t="s">
        <v>45</v>
      </c>
      <c r="F33" s="149">
        <f>ROUND((SUM(BE120:BE178)),  2)</f>
        <v>0</v>
      </c>
      <c r="G33" s="33"/>
      <c r="H33" s="33"/>
      <c r="I33" s="150">
        <v>0.20999999999999999</v>
      </c>
      <c r="J33" s="149">
        <f>ROUND(((SUM(BE120:BE178))*I33),  2)</f>
        <v>0</v>
      </c>
      <c r="K33" s="33"/>
      <c r="L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hidden="1" s="2" customFormat="1" ht="14.4" customHeight="1">
      <c r="A34" s="33"/>
      <c r="B34" s="39"/>
      <c r="C34" s="33"/>
      <c r="D34" s="33"/>
      <c r="E34" s="135" t="s">
        <v>46</v>
      </c>
      <c r="F34" s="149">
        <f>ROUND((SUM(BF120:BF178)),  2)</f>
        <v>0</v>
      </c>
      <c r="G34" s="33"/>
      <c r="H34" s="33"/>
      <c r="I34" s="150">
        <v>0.14999999999999999</v>
      </c>
      <c r="J34" s="149">
        <f>ROUND(((SUM(BF120:BF178))*I34),  2)</f>
        <v>0</v>
      </c>
      <c r="K34" s="33"/>
      <c r="L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5" t="s">
        <v>47</v>
      </c>
      <c r="F35" s="149">
        <f>ROUND((SUM(BG120:BG178)),  2)</f>
        <v>0</v>
      </c>
      <c r="G35" s="33"/>
      <c r="H35" s="33"/>
      <c r="I35" s="150">
        <v>0.20999999999999999</v>
      </c>
      <c r="J35" s="149">
        <f>0</f>
        <v>0</v>
      </c>
      <c r="K35" s="33"/>
      <c r="L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5" t="s">
        <v>48</v>
      </c>
      <c r="F36" s="149">
        <f>ROUND((SUM(BH120:BH178)),  2)</f>
        <v>0</v>
      </c>
      <c r="G36" s="33"/>
      <c r="H36" s="33"/>
      <c r="I36" s="150">
        <v>0.14999999999999999</v>
      </c>
      <c r="J36" s="149">
        <f>0</f>
        <v>0</v>
      </c>
      <c r="K36" s="33"/>
      <c r="L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5" t="s">
        <v>49</v>
      </c>
      <c r="F37" s="149">
        <f>ROUND((SUM(BI120:BI178)),  2)</f>
        <v>0</v>
      </c>
      <c r="G37" s="33"/>
      <c r="H37" s="33"/>
      <c r="I37" s="150">
        <v>0</v>
      </c>
      <c r="J37" s="149">
        <f>0</f>
        <v>0</v>
      </c>
      <c r="K37" s="33"/>
      <c r="L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25.44" customHeight="1">
      <c r="A39" s="33"/>
      <c r="B39" s="39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57"/>
      <c r="D50" s="158" t="s">
        <v>53</v>
      </c>
      <c r="E50" s="159"/>
      <c r="F50" s="159"/>
      <c r="G50" s="158" t="s">
        <v>54</v>
      </c>
      <c r="H50" s="159"/>
      <c r="I50" s="159"/>
      <c r="J50" s="159"/>
      <c r="K50" s="159"/>
      <c r="L50" s="57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3"/>
      <c r="B61" s="39"/>
      <c r="C61" s="33"/>
      <c r="D61" s="160" t="s">
        <v>55</v>
      </c>
      <c r="E61" s="161"/>
      <c r="F61" s="162" t="s">
        <v>56</v>
      </c>
      <c r="G61" s="160" t="s">
        <v>55</v>
      </c>
      <c r="H61" s="161"/>
      <c r="I61" s="161"/>
      <c r="J61" s="163" t="s">
        <v>56</v>
      </c>
      <c r="K61" s="161"/>
      <c r="L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3"/>
      <c r="B65" s="39"/>
      <c r="C65" s="33"/>
      <c r="D65" s="158" t="s">
        <v>57</v>
      </c>
      <c r="E65" s="164"/>
      <c r="F65" s="164"/>
      <c r="G65" s="158" t="s">
        <v>58</v>
      </c>
      <c r="H65" s="164"/>
      <c r="I65" s="164"/>
      <c r="J65" s="164"/>
      <c r="K65" s="164"/>
      <c r="L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3"/>
      <c r="B76" s="39"/>
      <c r="C76" s="33"/>
      <c r="D76" s="160" t="s">
        <v>55</v>
      </c>
      <c r="E76" s="161"/>
      <c r="F76" s="162" t="s">
        <v>56</v>
      </c>
      <c r="G76" s="160" t="s">
        <v>55</v>
      </c>
      <c r="H76" s="161"/>
      <c r="I76" s="161"/>
      <c r="J76" s="163" t="s">
        <v>56</v>
      </c>
      <c r="K76" s="161"/>
      <c r="L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hidden="1" s="2" customFormat="1" ht="14.4" customHeight="1">
      <c r="A77" s="33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hidden="1"/>
    <row r="79" hidden="1"/>
    <row r="80" hidden="1"/>
    <row r="81" hidden="1" s="2" customFormat="1" ht="6.96" customHeight="1">
      <c r="A81" s="33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hidden="1" s="2" customFormat="1" ht="24.96" customHeight="1">
      <c r="A82" s="33"/>
      <c r="B82" s="34"/>
      <c r="C82" s="23" t="s">
        <v>153</v>
      </c>
      <c r="D82" s="35"/>
      <c r="E82" s="35"/>
      <c r="F82" s="35"/>
      <c r="G82" s="35"/>
      <c r="H82" s="35"/>
      <c r="I82" s="35"/>
      <c r="J82" s="35"/>
      <c r="K82" s="35"/>
      <c r="L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hidden="1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hidden="1" s="2" customFormat="1" ht="12" customHeight="1">
      <c r="A84" s="33"/>
      <c r="B84" s="34"/>
      <c r="C84" s="29" t="s">
        <v>14</v>
      </c>
      <c r="D84" s="35"/>
      <c r="E84" s="35"/>
      <c r="F84" s="35"/>
      <c r="G84" s="35"/>
      <c r="H84" s="35"/>
      <c r="I84" s="35"/>
      <c r="J84" s="35"/>
      <c r="K84" s="35"/>
      <c r="L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hidden="1" s="2" customFormat="1" ht="16.5" customHeight="1">
      <c r="A85" s="33"/>
      <c r="B85" s="34"/>
      <c r="C85" s="35"/>
      <c r="D85" s="35"/>
      <c r="E85" s="169" t="str">
        <f>E7</f>
        <v>Rekonstrukce Stránčická - Hrdinů - Soupis prací</v>
      </c>
      <c r="F85" s="29"/>
      <c r="G85" s="29"/>
      <c r="H85" s="29"/>
      <c r="I85" s="35"/>
      <c r="J85" s="35"/>
      <c r="K85" s="35"/>
      <c r="L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hidden="1" s="2" customFormat="1" ht="12" customHeight="1">
      <c r="A86" s="33"/>
      <c r="B86" s="34"/>
      <c r="C86" s="29" t="s">
        <v>125</v>
      </c>
      <c r="D86" s="35"/>
      <c r="E86" s="35"/>
      <c r="F86" s="35"/>
      <c r="G86" s="35"/>
      <c r="H86" s="35"/>
      <c r="I86" s="35"/>
      <c r="J86" s="35"/>
      <c r="K86" s="35"/>
      <c r="L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hidden="1" s="2" customFormat="1" ht="16.5" customHeight="1">
      <c r="A87" s="33"/>
      <c r="B87" s="34"/>
      <c r="C87" s="35"/>
      <c r="D87" s="35"/>
      <c r="E87" s="70" t="str">
        <f>E9</f>
        <v xml:space="preserve">SO 101 - SO 101  Chodníky v katastru Všestar</v>
      </c>
      <c r="F87" s="35"/>
      <c r="G87" s="35"/>
      <c r="H87" s="35"/>
      <c r="I87" s="35"/>
      <c r="J87" s="35"/>
      <c r="K87" s="35"/>
      <c r="L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hidden="1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hidden="1" s="2" customFormat="1" ht="12" customHeight="1">
      <c r="A89" s="33"/>
      <c r="B89" s="34"/>
      <c r="C89" s="29" t="s">
        <v>20</v>
      </c>
      <c r="D89" s="35"/>
      <c r="E89" s="35"/>
      <c r="F89" s="26" t="str">
        <f>F12</f>
        <v>k.ú. Všestary, Stránčice</v>
      </c>
      <c r="G89" s="35"/>
      <c r="H89" s="35"/>
      <c r="I89" s="29" t="s">
        <v>22</v>
      </c>
      <c r="J89" s="73" t="str">
        <f>IF(J12="","",J12)</f>
        <v>11. 10. 2023</v>
      </c>
      <c r="K89" s="35"/>
      <c r="L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hidden="1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hidden="1" s="2" customFormat="1" ht="15.15" customHeight="1">
      <c r="A91" s="33"/>
      <c r="B91" s="34"/>
      <c r="C91" s="29" t="s">
        <v>28</v>
      </c>
      <c r="D91" s="35"/>
      <c r="E91" s="35"/>
      <c r="F91" s="26" t="str">
        <f>E15</f>
        <v>Obec Všestary</v>
      </c>
      <c r="G91" s="35"/>
      <c r="H91" s="35"/>
      <c r="I91" s="29" t="s">
        <v>34</v>
      </c>
      <c r="J91" s="31" t="str">
        <f>E21</f>
        <v>ing. Miroslav Dvořan</v>
      </c>
      <c r="K91" s="35"/>
      <c r="L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hidden="1" s="2" customFormat="1" ht="15.15" customHeight="1">
      <c r="A92" s="33"/>
      <c r="B92" s="34"/>
      <c r="C92" s="29" t="s">
        <v>32</v>
      </c>
      <c r="D92" s="35"/>
      <c r="E92" s="35"/>
      <c r="F92" s="26" t="str">
        <f>IF(E18="","",E18)</f>
        <v xml:space="preserve"> </v>
      </c>
      <c r="G92" s="35"/>
      <c r="H92" s="35"/>
      <c r="I92" s="29" t="s">
        <v>37</v>
      </c>
      <c r="J92" s="31" t="str">
        <f>E24</f>
        <v>Roman Valík</v>
      </c>
      <c r="K92" s="35"/>
      <c r="L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hidden="1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hidden="1" s="2" customFormat="1" ht="29.28" customHeight="1">
      <c r="A94" s="33"/>
      <c r="B94" s="34"/>
      <c r="C94" s="170" t="s">
        <v>154</v>
      </c>
      <c r="D94" s="171"/>
      <c r="E94" s="171"/>
      <c r="F94" s="171"/>
      <c r="G94" s="171"/>
      <c r="H94" s="171"/>
      <c r="I94" s="171"/>
      <c r="J94" s="172" t="s">
        <v>155</v>
      </c>
      <c r="K94" s="171"/>
      <c r="L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hidden="1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hidden="1" s="2" customFormat="1" ht="22.8" customHeight="1">
      <c r="A96" s="33"/>
      <c r="B96" s="34"/>
      <c r="C96" s="173" t="s">
        <v>156</v>
      </c>
      <c r="D96" s="35"/>
      <c r="E96" s="35"/>
      <c r="F96" s="35"/>
      <c r="G96" s="35"/>
      <c r="H96" s="35"/>
      <c r="I96" s="35"/>
      <c r="J96" s="104">
        <f>J120</f>
        <v>0</v>
      </c>
      <c r="K96" s="35"/>
      <c r="L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7" t="s">
        <v>157</v>
      </c>
    </row>
    <row r="97" hidden="1" s="9" customFormat="1" ht="24.96" customHeight="1">
      <c r="A97" s="9"/>
      <c r="B97" s="174"/>
      <c r="C97" s="175"/>
      <c r="D97" s="176" t="s">
        <v>158</v>
      </c>
      <c r="E97" s="177"/>
      <c r="F97" s="177"/>
      <c r="G97" s="177"/>
      <c r="H97" s="177"/>
      <c r="I97" s="177"/>
      <c r="J97" s="178">
        <f>J121</f>
        <v>0</v>
      </c>
      <c r="K97" s="175"/>
      <c r="L97" s="17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0"/>
      <c r="C98" s="181"/>
      <c r="D98" s="182" t="s">
        <v>159</v>
      </c>
      <c r="E98" s="183"/>
      <c r="F98" s="183"/>
      <c r="G98" s="183"/>
      <c r="H98" s="183"/>
      <c r="I98" s="183"/>
      <c r="J98" s="184">
        <f>J122</f>
        <v>0</v>
      </c>
      <c r="K98" s="181"/>
      <c r="L98" s="18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0"/>
      <c r="C99" s="181"/>
      <c r="D99" s="182" t="s">
        <v>161</v>
      </c>
      <c r="E99" s="183"/>
      <c r="F99" s="183"/>
      <c r="G99" s="183"/>
      <c r="H99" s="183"/>
      <c r="I99" s="183"/>
      <c r="J99" s="184">
        <f>J157</f>
        <v>0</v>
      </c>
      <c r="K99" s="181"/>
      <c r="L99" s="18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0"/>
      <c r="C100" s="181"/>
      <c r="D100" s="182" t="s">
        <v>163</v>
      </c>
      <c r="E100" s="183"/>
      <c r="F100" s="183"/>
      <c r="G100" s="183"/>
      <c r="H100" s="183"/>
      <c r="I100" s="183"/>
      <c r="J100" s="184">
        <f>J174</f>
        <v>0</v>
      </c>
      <c r="K100" s="181"/>
      <c r="L100" s="18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hidden="1" s="2" customFormat="1" ht="6.96" customHeight="1">
      <c r="A102" s="33"/>
      <c r="B102" s="60"/>
      <c r="C102" s="61"/>
      <c r="D102" s="61"/>
      <c r="E102" s="61"/>
      <c r="F102" s="61"/>
      <c r="G102" s="61"/>
      <c r="H102" s="61"/>
      <c r="I102" s="61"/>
      <c r="J102" s="61"/>
      <c r="K102" s="61"/>
      <c r="L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hidden="1"/>
    <row r="104" hidden="1"/>
    <row r="105" hidden="1"/>
    <row r="106" s="2" customFormat="1" ht="6.96" customHeight="1">
      <c r="A106" s="33"/>
      <c r="B106" s="62"/>
      <c r="C106" s="63"/>
      <c r="D106" s="63"/>
      <c r="E106" s="63"/>
      <c r="F106" s="63"/>
      <c r="G106" s="63"/>
      <c r="H106" s="63"/>
      <c r="I106" s="63"/>
      <c r="J106" s="63"/>
      <c r="K106" s="63"/>
      <c r="L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="2" customFormat="1" ht="24.96" customHeight="1">
      <c r="A107" s="33"/>
      <c r="B107" s="34"/>
      <c r="C107" s="23" t="s">
        <v>164</v>
      </c>
      <c r="D107" s="35"/>
      <c r="E107" s="35"/>
      <c r="F107" s="35"/>
      <c r="G107" s="35"/>
      <c r="H107" s="35"/>
      <c r="I107" s="35"/>
      <c r="J107" s="35"/>
      <c r="K107" s="35"/>
      <c r="L107" s="57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="2" customFormat="1" ht="6.96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7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12" customHeight="1">
      <c r="A109" s="33"/>
      <c r="B109" s="34"/>
      <c r="C109" s="29" t="s">
        <v>14</v>
      </c>
      <c r="D109" s="35"/>
      <c r="E109" s="35"/>
      <c r="F109" s="35"/>
      <c r="G109" s="35"/>
      <c r="H109" s="35"/>
      <c r="I109" s="35"/>
      <c r="J109" s="35"/>
      <c r="K109" s="35"/>
      <c r="L109" s="57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16.5" customHeight="1">
      <c r="A110" s="33"/>
      <c r="B110" s="34"/>
      <c r="C110" s="35"/>
      <c r="D110" s="35"/>
      <c r="E110" s="169" t="str">
        <f>E7</f>
        <v>Rekonstrukce Stránčická - Hrdinů - Soupis prací</v>
      </c>
      <c r="F110" s="29"/>
      <c r="G110" s="29"/>
      <c r="H110" s="29"/>
      <c r="I110" s="35"/>
      <c r="J110" s="35"/>
      <c r="K110" s="35"/>
      <c r="L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12" customHeight="1">
      <c r="A111" s="33"/>
      <c r="B111" s="34"/>
      <c r="C111" s="29" t="s">
        <v>125</v>
      </c>
      <c r="D111" s="35"/>
      <c r="E111" s="35"/>
      <c r="F111" s="35"/>
      <c r="G111" s="35"/>
      <c r="H111" s="35"/>
      <c r="I111" s="35"/>
      <c r="J111" s="35"/>
      <c r="K111" s="35"/>
      <c r="L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16.5" customHeight="1">
      <c r="A112" s="33"/>
      <c r="B112" s="34"/>
      <c r="C112" s="35"/>
      <c r="D112" s="35"/>
      <c r="E112" s="70" t="str">
        <f>E9</f>
        <v xml:space="preserve">SO 101 - SO 101  Chodníky v katastru Všestar</v>
      </c>
      <c r="F112" s="35"/>
      <c r="G112" s="35"/>
      <c r="H112" s="35"/>
      <c r="I112" s="35"/>
      <c r="J112" s="35"/>
      <c r="K112" s="35"/>
      <c r="L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6.96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2" customHeight="1">
      <c r="A114" s="33"/>
      <c r="B114" s="34"/>
      <c r="C114" s="29" t="s">
        <v>20</v>
      </c>
      <c r="D114" s="35"/>
      <c r="E114" s="35"/>
      <c r="F114" s="26" t="str">
        <f>F12</f>
        <v>k.ú. Všestary, Stránčice</v>
      </c>
      <c r="G114" s="35"/>
      <c r="H114" s="35"/>
      <c r="I114" s="29" t="s">
        <v>22</v>
      </c>
      <c r="J114" s="73" t="str">
        <f>IF(J12="","",J12)</f>
        <v>11. 10. 2023</v>
      </c>
      <c r="K114" s="35"/>
      <c r="L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6.96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5.15" customHeight="1">
      <c r="A116" s="33"/>
      <c r="B116" s="34"/>
      <c r="C116" s="29" t="s">
        <v>28</v>
      </c>
      <c r="D116" s="35"/>
      <c r="E116" s="35"/>
      <c r="F116" s="26" t="str">
        <f>E15</f>
        <v>Obec Všestary</v>
      </c>
      <c r="G116" s="35"/>
      <c r="H116" s="35"/>
      <c r="I116" s="29" t="s">
        <v>34</v>
      </c>
      <c r="J116" s="31" t="str">
        <f>E21</f>
        <v>ing. Miroslav Dvořan</v>
      </c>
      <c r="K116" s="35"/>
      <c r="L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15.15" customHeight="1">
      <c r="A117" s="33"/>
      <c r="B117" s="34"/>
      <c r="C117" s="29" t="s">
        <v>32</v>
      </c>
      <c r="D117" s="35"/>
      <c r="E117" s="35"/>
      <c r="F117" s="26" t="str">
        <f>IF(E18="","",E18)</f>
        <v xml:space="preserve"> </v>
      </c>
      <c r="G117" s="35"/>
      <c r="H117" s="35"/>
      <c r="I117" s="29" t="s">
        <v>37</v>
      </c>
      <c r="J117" s="31" t="str">
        <f>E24</f>
        <v>Roman Valík</v>
      </c>
      <c r="K117" s="35"/>
      <c r="L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0.32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11" customFormat="1" ht="29.28" customHeight="1">
      <c r="A119" s="186"/>
      <c r="B119" s="187"/>
      <c r="C119" s="188" t="s">
        <v>165</v>
      </c>
      <c r="D119" s="189" t="s">
        <v>65</v>
      </c>
      <c r="E119" s="189" t="s">
        <v>61</v>
      </c>
      <c r="F119" s="189" t="s">
        <v>62</v>
      </c>
      <c r="G119" s="189" t="s">
        <v>166</v>
      </c>
      <c r="H119" s="189" t="s">
        <v>167</v>
      </c>
      <c r="I119" s="189" t="s">
        <v>168</v>
      </c>
      <c r="J119" s="189" t="s">
        <v>155</v>
      </c>
      <c r="K119" s="190" t="s">
        <v>169</v>
      </c>
      <c r="L119" s="191"/>
      <c r="M119" s="94" t="s">
        <v>1</v>
      </c>
      <c r="N119" s="95" t="s">
        <v>44</v>
      </c>
      <c r="O119" s="95" t="s">
        <v>170</v>
      </c>
      <c r="P119" s="95" t="s">
        <v>171</v>
      </c>
      <c r="Q119" s="95" t="s">
        <v>172</v>
      </c>
      <c r="R119" s="95" t="s">
        <v>173</v>
      </c>
      <c r="S119" s="95" t="s">
        <v>174</v>
      </c>
      <c r="T119" s="96" t="s">
        <v>175</v>
      </c>
      <c r="U119" s="186"/>
      <c r="V119" s="186"/>
      <c r="W119" s="186"/>
      <c r="X119" s="186"/>
      <c r="Y119" s="186"/>
      <c r="Z119" s="186"/>
      <c r="AA119" s="186"/>
      <c r="AB119" s="186"/>
      <c r="AC119" s="186"/>
      <c r="AD119" s="186"/>
      <c r="AE119" s="186"/>
    </row>
    <row r="120" s="2" customFormat="1" ht="22.8" customHeight="1">
      <c r="A120" s="33"/>
      <c r="B120" s="34"/>
      <c r="C120" s="101" t="s">
        <v>176</v>
      </c>
      <c r="D120" s="35"/>
      <c r="E120" s="35"/>
      <c r="F120" s="35"/>
      <c r="G120" s="35"/>
      <c r="H120" s="35"/>
      <c r="I120" s="35"/>
      <c r="J120" s="192">
        <f>BK120</f>
        <v>0</v>
      </c>
      <c r="K120" s="35"/>
      <c r="L120" s="39"/>
      <c r="M120" s="97"/>
      <c r="N120" s="193"/>
      <c r="O120" s="98"/>
      <c r="P120" s="194">
        <f>P121</f>
        <v>926.6730970000001</v>
      </c>
      <c r="Q120" s="98"/>
      <c r="R120" s="194">
        <f>R121</f>
        <v>250.45107999999999</v>
      </c>
      <c r="S120" s="98"/>
      <c r="T120" s="195">
        <f>T121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7" t="s">
        <v>79</v>
      </c>
      <c r="AU120" s="17" t="s">
        <v>157</v>
      </c>
      <c r="BK120" s="196">
        <f>BK121</f>
        <v>0</v>
      </c>
    </row>
    <row r="121" s="12" customFormat="1" ht="25.92" customHeight="1">
      <c r="A121" s="12"/>
      <c r="B121" s="197"/>
      <c r="C121" s="198"/>
      <c r="D121" s="199" t="s">
        <v>79</v>
      </c>
      <c r="E121" s="200" t="s">
        <v>177</v>
      </c>
      <c r="F121" s="200" t="s">
        <v>178</v>
      </c>
      <c r="G121" s="198"/>
      <c r="H121" s="198"/>
      <c r="I121" s="198"/>
      <c r="J121" s="201">
        <f>BK121</f>
        <v>0</v>
      </c>
      <c r="K121" s="198"/>
      <c r="L121" s="202"/>
      <c r="M121" s="203"/>
      <c r="N121" s="204"/>
      <c r="O121" s="204"/>
      <c r="P121" s="205">
        <f>P122+P157+P174</f>
        <v>926.6730970000001</v>
      </c>
      <c r="Q121" s="204"/>
      <c r="R121" s="205">
        <f>R122+R157+R174</f>
        <v>250.45107999999999</v>
      </c>
      <c r="S121" s="204"/>
      <c r="T121" s="206">
        <f>T122+T157+T174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7" t="s">
        <v>88</v>
      </c>
      <c r="AT121" s="208" t="s">
        <v>79</v>
      </c>
      <c r="AU121" s="208" t="s">
        <v>80</v>
      </c>
      <c r="AY121" s="207" t="s">
        <v>179</v>
      </c>
      <c r="BK121" s="209">
        <f>BK122+BK157+BK174</f>
        <v>0</v>
      </c>
    </row>
    <row r="122" s="12" customFormat="1" ht="22.8" customHeight="1">
      <c r="A122" s="12"/>
      <c r="B122" s="197"/>
      <c r="C122" s="198"/>
      <c r="D122" s="199" t="s">
        <v>79</v>
      </c>
      <c r="E122" s="210" t="s">
        <v>88</v>
      </c>
      <c r="F122" s="210" t="s">
        <v>180</v>
      </c>
      <c r="G122" s="198"/>
      <c r="H122" s="198"/>
      <c r="I122" s="198"/>
      <c r="J122" s="211">
        <f>BK122</f>
        <v>0</v>
      </c>
      <c r="K122" s="198"/>
      <c r="L122" s="202"/>
      <c r="M122" s="203"/>
      <c r="N122" s="204"/>
      <c r="O122" s="204"/>
      <c r="P122" s="205">
        <f>SUM(P123:P156)</f>
        <v>328.49604999999997</v>
      </c>
      <c r="Q122" s="204"/>
      <c r="R122" s="205">
        <f>SUM(R123:R156)</f>
        <v>29.859950000000001</v>
      </c>
      <c r="S122" s="204"/>
      <c r="T122" s="206">
        <f>SUM(T123:T156)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7" t="s">
        <v>88</v>
      </c>
      <c r="AT122" s="208" t="s">
        <v>79</v>
      </c>
      <c r="AU122" s="208" t="s">
        <v>88</v>
      </c>
      <c r="AY122" s="207" t="s">
        <v>179</v>
      </c>
      <c r="BK122" s="209">
        <f>SUM(BK123:BK156)</f>
        <v>0</v>
      </c>
    </row>
    <row r="123" s="2" customFormat="1" ht="37.8" customHeight="1">
      <c r="A123" s="33"/>
      <c r="B123" s="34"/>
      <c r="C123" s="212" t="s">
        <v>88</v>
      </c>
      <c r="D123" s="212" t="s">
        <v>181</v>
      </c>
      <c r="E123" s="213" t="s">
        <v>692</v>
      </c>
      <c r="F123" s="214" t="s">
        <v>693</v>
      </c>
      <c r="G123" s="215" t="s">
        <v>208</v>
      </c>
      <c r="H123" s="216">
        <v>170.38999999999999</v>
      </c>
      <c r="I123" s="217">
        <v>0</v>
      </c>
      <c r="J123" s="217">
        <f>ROUND(I123*H123,2)</f>
        <v>0</v>
      </c>
      <c r="K123" s="214" t="s">
        <v>185</v>
      </c>
      <c r="L123" s="39"/>
      <c r="M123" s="218" t="s">
        <v>1</v>
      </c>
      <c r="N123" s="219" t="s">
        <v>45</v>
      </c>
      <c r="O123" s="220">
        <v>1.3879999999999999</v>
      </c>
      <c r="P123" s="220">
        <f>O123*H123</f>
        <v>236.50131999999996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22" t="s">
        <v>186</v>
      </c>
      <c r="AT123" s="222" t="s">
        <v>181</v>
      </c>
      <c r="AU123" s="222" t="s">
        <v>90</v>
      </c>
      <c r="AY123" s="17" t="s">
        <v>179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7" t="s">
        <v>88</v>
      </c>
      <c r="BK123" s="223">
        <f>ROUND(I123*H123,2)</f>
        <v>0</v>
      </c>
      <c r="BL123" s="17" t="s">
        <v>186</v>
      </c>
      <c r="BM123" s="222" t="s">
        <v>694</v>
      </c>
    </row>
    <row r="124" s="14" customFormat="1">
      <c r="A124" s="14"/>
      <c r="B124" s="234"/>
      <c r="C124" s="235"/>
      <c r="D124" s="226" t="s">
        <v>188</v>
      </c>
      <c r="E124" s="236" t="s">
        <v>1</v>
      </c>
      <c r="F124" s="237" t="s">
        <v>695</v>
      </c>
      <c r="G124" s="235"/>
      <c r="H124" s="238">
        <v>170.38999999999999</v>
      </c>
      <c r="I124" s="235"/>
      <c r="J124" s="235"/>
      <c r="K124" s="235"/>
      <c r="L124" s="239"/>
      <c r="M124" s="240"/>
      <c r="N124" s="241"/>
      <c r="O124" s="241"/>
      <c r="P124" s="241"/>
      <c r="Q124" s="241"/>
      <c r="R124" s="241"/>
      <c r="S124" s="241"/>
      <c r="T124" s="24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3" t="s">
        <v>188</v>
      </c>
      <c r="AU124" s="243" t="s">
        <v>90</v>
      </c>
      <c r="AV124" s="14" t="s">
        <v>90</v>
      </c>
      <c r="AW124" s="14" t="s">
        <v>36</v>
      </c>
      <c r="AX124" s="14" t="s">
        <v>88</v>
      </c>
      <c r="AY124" s="243" t="s">
        <v>179</v>
      </c>
    </row>
    <row r="125" s="2" customFormat="1" ht="37.8" customHeight="1">
      <c r="A125" s="33"/>
      <c r="B125" s="34"/>
      <c r="C125" s="212" t="s">
        <v>90</v>
      </c>
      <c r="D125" s="212" t="s">
        <v>181</v>
      </c>
      <c r="E125" s="213" t="s">
        <v>696</v>
      </c>
      <c r="F125" s="214" t="s">
        <v>697</v>
      </c>
      <c r="G125" s="215" t="s">
        <v>208</v>
      </c>
      <c r="H125" s="216">
        <v>13.699999999999999</v>
      </c>
      <c r="I125" s="217">
        <v>0</v>
      </c>
      <c r="J125" s="217">
        <f>ROUND(I125*H125,2)</f>
        <v>0</v>
      </c>
      <c r="K125" s="214" t="s">
        <v>185</v>
      </c>
      <c r="L125" s="39"/>
      <c r="M125" s="218" t="s">
        <v>1</v>
      </c>
      <c r="N125" s="219" t="s">
        <v>45</v>
      </c>
      <c r="O125" s="220">
        <v>0.045999999999999999</v>
      </c>
      <c r="P125" s="220">
        <f>O125*H125</f>
        <v>0.63019999999999998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22" t="s">
        <v>186</v>
      </c>
      <c r="AT125" s="222" t="s">
        <v>181</v>
      </c>
      <c r="AU125" s="222" t="s">
        <v>90</v>
      </c>
      <c r="AY125" s="17" t="s">
        <v>179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7" t="s">
        <v>88</v>
      </c>
      <c r="BK125" s="223">
        <f>ROUND(I125*H125,2)</f>
        <v>0</v>
      </c>
      <c r="BL125" s="17" t="s">
        <v>186</v>
      </c>
      <c r="BM125" s="222" t="s">
        <v>698</v>
      </c>
    </row>
    <row r="126" s="14" customFormat="1">
      <c r="A126" s="14"/>
      <c r="B126" s="234"/>
      <c r="C126" s="235"/>
      <c r="D126" s="226" t="s">
        <v>188</v>
      </c>
      <c r="E126" s="236" t="s">
        <v>1</v>
      </c>
      <c r="F126" s="237" t="s">
        <v>699</v>
      </c>
      <c r="G126" s="235"/>
      <c r="H126" s="238">
        <v>13.699999999999999</v>
      </c>
      <c r="I126" s="235"/>
      <c r="J126" s="235"/>
      <c r="K126" s="235"/>
      <c r="L126" s="239"/>
      <c r="M126" s="240"/>
      <c r="N126" s="241"/>
      <c r="O126" s="241"/>
      <c r="P126" s="241"/>
      <c r="Q126" s="241"/>
      <c r="R126" s="241"/>
      <c r="S126" s="241"/>
      <c r="T126" s="24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3" t="s">
        <v>188</v>
      </c>
      <c r="AU126" s="243" t="s">
        <v>90</v>
      </c>
      <c r="AV126" s="14" t="s">
        <v>90</v>
      </c>
      <c r="AW126" s="14" t="s">
        <v>36</v>
      </c>
      <c r="AX126" s="14" t="s">
        <v>88</v>
      </c>
      <c r="AY126" s="243" t="s">
        <v>179</v>
      </c>
    </row>
    <row r="127" s="2" customFormat="1" ht="37.8" customHeight="1">
      <c r="A127" s="33"/>
      <c r="B127" s="34"/>
      <c r="C127" s="212" t="s">
        <v>195</v>
      </c>
      <c r="D127" s="212" t="s">
        <v>181</v>
      </c>
      <c r="E127" s="213" t="s">
        <v>246</v>
      </c>
      <c r="F127" s="214" t="s">
        <v>247</v>
      </c>
      <c r="G127" s="215" t="s">
        <v>208</v>
      </c>
      <c r="H127" s="216">
        <v>156.69</v>
      </c>
      <c r="I127" s="217">
        <v>0</v>
      </c>
      <c r="J127" s="217">
        <f>ROUND(I127*H127,2)</f>
        <v>0</v>
      </c>
      <c r="K127" s="214" t="s">
        <v>1</v>
      </c>
      <c r="L127" s="39"/>
      <c r="M127" s="218" t="s">
        <v>1</v>
      </c>
      <c r="N127" s="219" t="s">
        <v>45</v>
      </c>
      <c r="O127" s="220">
        <v>0.086999999999999994</v>
      </c>
      <c r="P127" s="220">
        <f>O127*H127</f>
        <v>13.632029999999999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22" t="s">
        <v>186</v>
      </c>
      <c r="AT127" s="222" t="s">
        <v>181</v>
      </c>
      <c r="AU127" s="222" t="s">
        <v>90</v>
      </c>
      <c r="AY127" s="17" t="s">
        <v>179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7" t="s">
        <v>88</v>
      </c>
      <c r="BK127" s="223">
        <f>ROUND(I127*H127,2)</f>
        <v>0</v>
      </c>
      <c r="BL127" s="17" t="s">
        <v>186</v>
      </c>
      <c r="BM127" s="222" t="s">
        <v>700</v>
      </c>
    </row>
    <row r="128" s="13" customFormat="1">
      <c r="A128" s="13"/>
      <c r="B128" s="224"/>
      <c r="C128" s="225"/>
      <c r="D128" s="226" t="s">
        <v>188</v>
      </c>
      <c r="E128" s="227" t="s">
        <v>1</v>
      </c>
      <c r="F128" s="228" t="s">
        <v>701</v>
      </c>
      <c r="G128" s="225"/>
      <c r="H128" s="227" t="s">
        <v>1</v>
      </c>
      <c r="I128" s="225"/>
      <c r="J128" s="225"/>
      <c r="K128" s="225"/>
      <c r="L128" s="229"/>
      <c r="M128" s="230"/>
      <c r="N128" s="231"/>
      <c r="O128" s="231"/>
      <c r="P128" s="231"/>
      <c r="Q128" s="231"/>
      <c r="R128" s="231"/>
      <c r="S128" s="231"/>
      <c r="T128" s="23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3" t="s">
        <v>188</v>
      </c>
      <c r="AU128" s="233" t="s">
        <v>90</v>
      </c>
      <c r="AV128" s="13" t="s">
        <v>88</v>
      </c>
      <c r="AW128" s="13" t="s">
        <v>36</v>
      </c>
      <c r="AX128" s="13" t="s">
        <v>80</v>
      </c>
      <c r="AY128" s="233" t="s">
        <v>179</v>
      </c>
    </row>
    <row r="129" s="13" customFormat="1">
      <c r="A129" s="13"/>
      <c r="B129" s="224"/>
      <c r="C129" s="225"/>
      <c r="D129" s="226" t="s">
        <v>188</v>
      </c>
      <c r="E129" s="227" t="s">
        <v>1</v>
      </c>
      <c r="F129" s="228" t="s">
        <v>702</v>
      </c>
      <c r="G129" s="225"/>
      <c r="H129" s="227" t="s">
        <v>1</v>
      </c>
      <c r="I129" s="225"/>
      <c r="J129" s="225"/>
      <c r="K129" s="225"/>
      <c r="L129" s="229"/>
      <c r="M129" s="230"/>
      <c r="N129" s="231"/>
      <c r="O129" s="231"/>
      <c r="P129" s="231"/>
      <c r="Q129" s="231"/>
      <c r="R129" s="231"/>
      <c r="S129" s="231"/>
      <c r="T129" s="23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3" t="s">
        <v>188</v>
      </c>
      <c r="AU129" s="233" t="s">
        <v>90</v>
      </c>
      <c r="AV129" s="13" t="s">
        <v>88</v>
      </c>
      <c r="AW129" s="13" t="s">
        <v>36</v>
      </c>
      <c r="AX129" s="13" t="s">
        <v>80</v>
      </c>
      <c r="AY129" s="233" t="s">
        <v>179</v>
      </c>
    </row>
    <row r="130" s="14" customFormat="1">
      <c r="A130" s="14"/>
      <c r="B130" s="234"/>
      <c r="C130" s="235"/>
      <c r="D130" s="226" t="s">
        <v>188</v>
      </c>
      <c r="E130" s="236" t="s">
        <v>135</v>
      </c>
      <c r="F130" s="237" t="s">
        <v>703</v>
      </c>
      <c r="G130" s="235"/>
      <c r="H130" s="238">
        <v>156.69</v>
      </c>
      <c r="I130" s="235"/>
      <c r="J130" s="235"/>
      <c r="K130" s="235"/>
      <c r="L130" s="239"/>
      <c r="M130" s="240"/>
      <c r="N130" s="241"/>
      <c r="O130" s="241"/>
      <c r="P130" s="241"/>
      <c r="Q130" s="241"/>
      <c r="R130" s="241"/>
      <c r="S130" s="241"/>
      <c r="T130" s="24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3" t="s">
        <v>188</v>
      </c>
      <c r="AU130" s="243" t="s">
        <v>90</v>
      </c>
      <c r="AV130" s="14" t="s">
        <v>90</v>
      </c>
      <c r="AW130" s="14" t="s">
        <v>36</v>
      </c>
      <c r="AX130" s="14" t="s">
        <v>88</v>
      </c>
      <c r="AY130" s="243" t="s">
        <v>179</v>
      </c>
    </row>
    <row r="131" s="2" customFormat="1" ht="37.8" customHeight="1">
      <c r="A131" s="33"/>
      <c r="B131" s="34"/>
      <c r="C131" s="212" t="s">
        <v>186</v>
      </c>
      <c r="D131" s="212" t="s">
        <v>181</v>
      </c>
      <c r="E131" s="213" t="s">
        <v>253</v>
      </c>
      <c r="F131" s="214" t="s">
        <v>254</v>
      </c>
      <c r="G131" s="215" t="s">
        <v>208</v>
      </c>
      <c r="H131" s="216">
        <v>1566.9000000000001</v>
      </c>
      <c r="I131" s="217">
        <v>0</v>
      </c>
      <c r="J131" s="217">
        <f>ROUND(I131*H131,2)</f>
        <v>0</v>
      </c>
      <c r="K131" s="214" t="s">
        <v>1</v>
      </c>
      <c r="L131" s="39"/>
      <c r="M131" s="218" t="s">
        <v>1</v>
      </c>
      <c r="N131" s="219" t="s">
        <v>45</v>
      </c>
      <c r="O131" s="220">
        <v>0.0050000000000000001</v>
      </c>
      <c r="P131" s="220">
        <f>O131*H131</f>
        <v>7.8345000000000002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22" t="s">
        <v>186</v>
      </c>
      <c r="AT131" s="222" t="s">
        <v>181</v>
      </c>
      <c r="AU131" s="222" t="s">
        <v>90</v>
      </c>
      <c r="AY131" s="17" t="s">
        <v>179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7" t="s">
        <v>88</v>
      </c>
      <c r="BK131" s="223">
        <f>ROUND(I131*H131,2)</f>
        <v>0</v>
      </c>
      <c r="BL131" s="17" t="s">
        <v>186</v>
      </c>
      <c r="BM131" s="222" t="s">
        <v>704</v>
      </c>
    </row>
    <row r="132" s="13" customFormat="1">
      <c r="A132" s="13"/>
      <c r="B132" s="224"/>
      <c r="C132" s="225"/>
      <c r="D132" s="226" t="s">
        <v>188</v>
      </c>
      <c r="E132" s="227" t="s">
        <v>1</v>
      </c>
      <c r="F132" s="228" t="s">
        <v>701</v>
      </c>
      <c r="G132" s="225"/>
      <c r="H132" s="227" t="s">
        <v>1</v>
      </c>
      <c r="I132" s="225"/>
      <c r="J132" s="225"/>
      <c r="K132" s="225"/>
      <c r="L132" s="229"/>
      <c r="M132" s="230"/>
      <c r="N132" s="231"/>
      <c r="O132" s="231"/>
      <c r="P132" s="231"/>
      <c r="Q132" s="231"/>
      <c r="R132" s="231"/>
      <c r="S132" s="231"/>
      <c r="T132" s="23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3" t="s">
        <v>188</v>
      </c>
      <c r="AU132" s="233" t="s">
        <v>90</v>
      </c>
      <c r="AV132" s="13" t="s">
        <v>88</v>
      </c>
      <c r="AW132" s="13" t="s">
        <v>36</v>
      </c>
      <c r="AX132" s="13" t="s">
        <v>80</v>
      </c>
      <c r="AY132" s="233" t="s">
        <v>179</v>
      </c>
    </row>
    <row r="133" s="13" customFormat="1">
      <c r="A133" s="13"/>
      <c r="B133" s="224"/>
      <c r="C133" s="225"/>
      <c r="D133" s="226" t="s">
        <v>188</v>
      </c>
      <c r="E133" s="227" t="s">
        <v>1</v>
      </c>
      <c r="F133" s="228" t="s">
        <v>702</v>
      </c>
      <c r="G133" s="225"/>
      <c r="H133" s="227" t="s">
        <v>1</v>
      </c>
      <c r="I133" s="225"/>
      <c r="J133" s="225"/>
      <c r="K133" s="225"/>
      <c r="L133" s="229"/>
      <c r="M133" s="230"/>
      <c r="N133" s="231"/>
      <c r="O133" s="231"/>
      <c r="P133" s="231"/>
      <c r="Q133" s="231"/>
      <c r="R133" s="231"/>
      <c r="S133" s="231"/>
      <c r="T133" s="23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3" t="s">
        <v>188</v>
      </c>
      <c r="AU133" s="233" t="s">
        <v>90</v>
      </c>
      <c r="AV133" s="13" t="s">
        <v>88</v>
      </c>
      <c r="AW133" s="13" t="s">
        <v>36</v>
      </c>
      <c r="AX133" s="13" t="s">
        <v>80</v>
      </c>
      <c r="AY133" s="233" t="s">
        <v>179</v>
      </c>
    </row>
    <row r="134" s="14" customFormat="1">
      <c r="A134" s="14"/>
      <c r="B134" s="234"/>
      <c r="C134" s="235"/>
      <c r="D134" s="226" t="s">
        <v>188</v>
      </c>
      <c r="E134" s="236" t="s">
        <v>1</v>
      </c>
      <c r="F134" s="237" t="s">
        <v>256</v>
      </c>
      <c r="G134" s="235"/>
      <c r="H134" s="238">
        <v>1566.9000000000001</v>
      </c>
      <c r="I134" s="235"/>
      <c r="J134" s="235"/>
      <c r="K134" s="235"/>
      <c r="L134" s="239"/>
      <c r="M134" s="240"/>
      <c r="N134" s="241"/>
      <c r="O134" s="241"/>
      <c r="P134" s="241"/>
      <c r="Q134" s="241"/>
      <c r="R134" s="241"/>
      <c r="S134" s="241"/>
      <c r="T134" s="24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3" t="s">
        <v>188</v>
      </c>
      <c r="AU134" s="243" t="s">
        <v>90</v>
      </c>
      <c r="AV134" s="14" t="s">
        <v>90</v>
      </c>
      <c r="AW134" s="14" t="s">
        <v>36</v>
      </c>
      <c r="AX134" s="14" t="s">
        <v>88</v>
      </c>
      <c r="AY134" s="243" t="s">
        <v>179</v>
      </c>
    </row>
    <row r="135" s="2" customFormat="1" ht="24.15" customHeight="1">
      <c r="A135" s="33"/>
      <c r="B135" s="34"/>
      <c r="C135" s="212" t="s">
        <v>205</v>
      </c>
      <c r="D135" s="212" t="s">
        <v>181</v>
      </c>
      <c r="E135" s="213" t="s">
        <v>705</v>
      </c>
      <c r="F135" s="214" t="s">
        <v>706</v>
      </c>
      <c r="G135" s="215" t="s">
        <v>208</v>
      </c>
      <c r="H135" s="216">
        <v>13.699999999999999</v>
      </c>
      <c r="I135" s="217">
        <v>0</v>
      </c>
      <c r="J135" s="217">
        <f>ROUND(I135*H135,2)</f>
        <v>0</v>
      </c>
      <c r="K135" s="214" t="s">
        <v>185</v>
      </c>
      <c r="L135" s="39"/>
      <c r="M135" s="218" t="s">
        <v>1</v>
      </c>
      <c r="N135" s="219" t="s">
        <v>45</v>
      </c>
      <c r="O135" s="220">
        <v>0.02</v>
      </c>
      <c r="P135" s="220">
        <f>O135*H135</f>
        <v>0.27399999999999997</v>
      </c>
      <c r="Q135" s="220">
        <v>0</v>
      </c>
      <c r="R135" s="220">
        <f>Q135*H135</f>
        <v>0</v>
      </c>
      <c r="S135" s="220">
        <v>0</v>
      </c>
      <c r="T135" s="221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22" t="s">
        <v>186</v>
      </c>
      <c r="AT135" s="222" t="s">
        <v>181</v>
      </c>
      <c r="AU135" s="222" t="s">
        <v>90</v>
      </c>
      <c r="AY135" s="17" t="s">
        <v>179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7" t="s">
        <v>88</v>
      </c>
      <c r="BK135" s="223">
        <f>ROUND(I135*H135,2)</f>
        <v>0</v>
      </c>
      <c r="BL135" s="17" t="s">
        <v>186</v>
      </c>
      <c r="BM135" s="222" t="s">
        <v>707</v>
      </c>
    </row>
    <row r="136" s="14" customFormat="1">
      <c r="A136" s="14"/>
      <c r="B136" s="234"/>
      <c r="C136" s="235"/>
      <c r="D136" s="226" t="s">
        <v>188</v>
      </c>
      <c r="E136" s="236" t="s">
        <v>683</v>
      </c>
      <c r="F136" s="237" t="s">
        <v>708</v>
      </c>
      <c r="G136" s="235"/>
      <c r="H136" s="238">
        <v>13.699999999999999</v>
      </c>
      <c r="I136" s="235"/>
      <c r="J136" s="235"/>
      <c r="K136" s="235"/>
      <c r="L136" s="239"/>
      <c r="M136" s="240"/>
      <c r="N136" s="241"/>
      <c r="O136" s="241"/>
      <c r="P136" s="241"/>
      <c r="Q136" s="241"/>
      <c r="R136" s="241"/>
      <c r="S136" s="241"/>
      <c r="T136" s="24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3" t="s">
        <v>188</v>
      </c>
      <c r="AU136" s="243" t="s">
        <v>90</v>
      </c>
      <c r="AV136" s="14" t="s">
        <v>90</v>
      </c>
      <c r="AW136" s="14" t="s">
        <v>36</v>
      </c>
      <c r="AX136" s="14" t="s">
        <v>88</v>
      </c>
      <c r="AY136" s="243" t="s">
        <v>179</v>
      </c>
    </row>
    <row r="137" s="2" customFormat="1" ht="33" customHeight="1">
      <c r="A137" s="33"/>
      <c r="B137" s="34"/>
      <c r="C137" s="212" t="s">
        <v>211</v>
      </c>
      <c r="D137" s="212" t="s">
        <v>181</v>
      </c>
      <c r="E137" s="213" t="s">
        <v>267</v>
      </c>
      <c r="F137" s="214" t="s">
        <v>268</v>
      </c>
      <c r="G137" s="215" t="s">
        <v>269</v>
      </c>
      <c r="H137" s="216">
        <v>266.37299999999999</v>
      </c>
      <c r="I137" s="217">
        <v>0</v>
      </c>
      <c r="J137" s="217">
        <f>ROUND(I137*H137,2)</f>
        <v>0</v>
      </c>
      <c r="K137" s="214" t="s">
        <v>223</v>
      </c>
      <c r="L137" s="39"/>
      <c r="M137" s="218" t="s">
        <v>1</v>
      </c>
      <c r="N137" s="219" t="s">
        <v>45</v>
      </c>
      <c r="O137" s="220">
        <v>0</v>
      </c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22" t="s">
        <v>186</v>
      </c>
      <c r="AT137" s="222" t="s">
        <v>181</v>
      </c>
      <c r="AU137" s="222" t="s">
        <v>90</v>
      </c>
      <c r="AY137" s="17" t="s">
        <v>179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7" t="s">
        <v>88</v>
      </c>
      <c r="BK137" s="223">
        <f>ROUND(I137*H137,2)</f>
        <v>0</v>
      </c>
      <c r="BL137" s="17" t="s">
        <v>186</v>
      </c>
      <c r="BM137" s="222" t="s">
        <v>709</v>
      </c>
    </row>
    <row r="138" s="14" customFormat="1">
      <c r="A138" s="14"/>
      <c r="B138" s="234"/>
      <c r="C138" s="235"/>
      <c r="D138" s="226" t="s">
        <v>188</v>
      </c>
      <c r="E138" s="236" t="s">
        <v>1</v>
      </c>
      <c r="F138" s="237" t="s">
        <v>710</v>
      </c>
      <c r="G138" s="235"/>
      <c r="H138" s="238">
        <v>266.37299999999999</v>
      </c>
      <c r="I138" s="235"/>
      <c r="J138" s="235"/>
      <c r="K138" s="235"/>
      <c r="L138" s="239"/>
      <c r="M138" s="240"/>
      <c r="N138" s="241"/>
      <c r="O138" s="241"/>
      <c r="P138" s="241"/>
      <c r="Q138" s="241"/>
      <c r="R138" s="241"/>
      <c r="S138" s="241"/>
      <c r="T138" s="24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3" t="s">
        <v>188</v>
      </c>
      <c r="AU138" s="243" t="s">
        <v>90</v>
      </c>
      <c r="AV138" s="14" t="s">
        <v>90</v>
      </c>
      <c r="AW138" s="14" t="s">
        <v>36</v>
      </c>
      <c r="AX138" s="14" t="s">
        <v>88</v>
      </c>
      <c r="AY138" s="243" t="s">
        <v>179</v>
      </c>
    </row>
    <row r="139" s="2" customFormat="1" ht="24.15" customHeight="1">
      <c r="A139" s="33"/>
      <c r="B139" s="34"/>
      <c r="C139" s="212" t="s">
        <v>216</v>
      </c>
      <c r="D139" s="212" t="s">
        <v>181</v>
      </c>
      <c r="E139" s="213" t="s">
        <v>711</v>
      </c>
      <c r="F139" s="214" t="s">
        <v>712</v>
      </c>
      <c r="G139" s="215" t="s">
        <v>184</v>
      </c>
      <c r="H139" s="216">
        <v>199</v>
      </c>
      <c r="I139" s="217">
        <v>0</v>
      </c>
      <c r="J139" s="217">
        <f>ROUND(I139*H139,2)</f>
        <v>0</v>
      </c>
      <c r="K139" s="214" t="s">
        <v>223</v>
      </c>
      <c r="L139" s="39"/>
      <c r="M139" s="218" t="s">
        <v>1</v>
      </c>
      <c r="N139" s="219" t="s">
        <v>45</v>
      </c>
      <c r="O139" s="220">
        <v>0.029999999999999999</v>
      </c>
      <c r="P139" s="220">
        <f>O139*H139</f>
        <v>5.9699999999999998</v>
      </c>
      <c r="Q139" s="220">
        <v>0</v>
      </c>
      <c r="R139" s="220">
        <f>Q139*H139</f>
        <v>0</v>
      </c>
      <c r="S139" s="220">
        <v>0</v>
      </c>
      <c r="T139" s="221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22" t="s">
        <v>186</v>
      </c>
      <c r="AT139" s="222" t="s">
        <v>181</v>
      </c>
      <c r="AU139" s="222" t="s">
        <v>90</v>
      </c>
      <c r="AY139" s="17" t="s">
        <v>179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7" t="s">
        <v>88</v>
      </c>
      <c r="BK139" s="223">
        <f>ROUND(I139*H139,2)</f>
        <v>0</v>
      </c>
      <c r="BL139" s="17" t="s">
        <v>186</v>
      </c>
      <c r="BM139" s="222" t="s">
        <v>713</v>
      </c>
    </row>
    <row r="140" s="14" customFormat="1">
      <c r="A140" s="14"/>
      <c r="B140" s="234"/>
      <c r="C140" s="235"/>
      <c r="D140" s="226" t="s">
        <v>188</v>
      </c>
      <c r="E140" s="236" t="s">
        <v>686</v>
      </c>
      <c r="F140" s="237" t="s">
        <v>687</v>
      </c>
      <c r="G140" s="235"/>
      <c r="H140" s="238">
        <v>199</v>
      </c>
      <c r="I140" s="235"/>
      <c r="J140" s="235"/>
      <c r="K140" s="235"/>
      <c r="L140" s="239"/>
      <c r="M140" s="240"/>
      <c r="N140" s="241"/>
      <c r="O140" s="241"/>
      <c r="P140" s="241"/>
      <c r="Q140" s="241"/>
      <c r="R140" s="241"/>
      <c r="S140" s="241"/>
      <c r="T140" s="24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3" t="s">
        <v>188</v>
      </c>
      <c r="AU140" s="243" t="s">
        <v>90</v>
      </c>
      <c r="AV140" s="14" t="s">
        <v>90</v>
      </c>
      <c r="AW140" s="14" t="s">
        <v>36</v>
      </c>
      <c r="AX140" s="14" t="s">
        <v>88</v>
      </c>
      <c r="AY140" s="243" t="s">
        <v>179</v>
      </c>
    </row>
    <row r="141" s="2" customFormat="1" ht="24.15" customHeight="1">
      <c r="A141" s="33"/>
      <c r="B141" s="34"/>
      <c r="C141" s="212" t="s">
        <v>124</v>
      </c>
      <c r="D141" s="212" t="s">
        <v>181</v>
      </c>
      <c r="E141" s="213" t="s">
        <v>284</v>
      </c>
      <c r="F141" s="214" t="s">
        <v>285</v>
      </c>
      <c r="G141" s="215" t="s">
        <v>184</v>
      </c>
      <c r="H141" s="216">
        <v>718</v>
      </c>
      <c r="I141" s="217">
        <v>0</v>
      </c>
      <c r="J141" s="217">
        <f>ROUND(I141*H141,2)</f>
        <v>0</v>
      </c>
      <c r="K141" s="214" t="s">
        <v>223</v>
      </c>
      <c r="L141" s="39"/>
      <c r="M141" s="218" t="s">
        <v>1</v>
      </c>
      <c r="N141" s="219" t="s">
        <v>45</v>
      </c>
      <c r="O141" s="220">
        <v>0.029000000000000001</v>
      </c>
      <c r="P141" s="220">
        <f>O141*H141</f>
        <v>20.822000000000003</v>
      </c>
      <c r="Q141" s="220">
        <v>0</v>
      </c>
      <c r="R141" s="220">
        <f>Q141*H141</f>
        <v>0</v>
      </c>
      <c r="S141" s="220">
        <v>0</v>
      </c>
      <c r="T141" s="221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22" t="s">
        <v>186</v>
      </c>
      <c r="AT141" s="222" t="s">
        <v>181</v>
      </c>
      <c r="AU141" s="222" t="s">
        <v>90</v>
      </c>
      <c r="AY141" s="17" t="s">
        <v>179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7" t="s">
        <v>88</v>
      </c>
      <c r="BK141" s="223">
        <f>ROUND(I141*H141,2)</f>
        <v>0</v>
      </c>
      <c r="BL141" s="17" t="s">
        <v>186</v>
      </c>
      <c r="BM141" s="222" t="s">
        <v>714</v>
      </c>
    </row>
    <row r="142" s="14" customFormat="1">
      <c r="A142" s="14"/>
      <c r="B142" s="234"/>
      <c r="C142" s="235"/>
      <c r="D142" s="226" t="s">
        <v>188</v>
      </c>
      <c r="E142" s="236" t="s">
        <v>681</v>
      </c>
      <c r="F142" s="237" t="s">
        <v>682</v>
      </c>
      <c r="G142" s="235"/>
      <c r="H142" s="238">
        <v>561</v>
      </c>
      <c r="I142" s="235"/>
      <c r="J142" s="235"/>
      <c r="K142" s="235"/>
      <c r="L142" s="239"/>
      <c r="M142" s="240"/>
      <c r="N142" s="241"/>
      <c r="O142" s="241"/>
      <c r="P142" s="241"/>
      <c r="Q142" s="241"/>
      <c r="R142" s="241"/>
      <c r="S142" s="241"/>
      <c r="T142" s="24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3" t="s">
        <v>188</v>
      </c>
      <c r="AU142" s="243" t="s">
        <v>90</v>
      </c>
      <c r="AV142" s="14" t="s">
        <v>90</v>
      </c>
      <c r="AW142" s="14" t="s">
        <v>36</v>
      </c>
      <c r="AX142" s="14" t="s">
        <v>80</v>
      </c>
      <c r="AY142" s="243" t="s">
        <v>179</v>
      </c>
    </row>
    <row r="143" s="14" customFormat="1">
      <c r="A143" s="14"/>
      <c r="B143" s="234"/>
      <c r="C143" s="235"/>
      <c r="D143" s="226" t="s">
        <v>188</v>
      </c>
      <c r="E143" s="236" t="s">
        <v>688</v>
      </c>
      <c r="F143" s="237" t="s">
        <v>689</v>
      </c>
      <c r="G143" s="235"/>
      <c r="H143" s="238">
        <v>157</v>
      </c>
      <c r="I143" s="235"/>
      <c r="J143" s="235"/>
      <c r="K143" s="235"/>
      <c r="L143" s="239"/>
      <c r="M143" s="240"/>
      <c r="N143" s="241"/>
      <c r="O143" s="241"/>
      <c r="P143" s="241"/>
      <c r="Q143" s="241"/>
      <c r="R143" s="241"/>
      <c r="S143" s="241"/>
      <c r="T143" s="24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3" t="s">
        <v>188</v>
      </c>
      <c r="AU143" s="243" t="s">
        <v>90</v>
      </c>
      <c r="AV143" s="14" t="s">
        <v>90</v>
      </c>
      <c r="AW143" s="14" t="s">
        <v>36</v>
      </c>
      <c r="AX143" s="14" t="s">
        <v>80</v>
      </c>
      <c r="AY143" s="243" t="s">
        <v>179</v>
      </c>
    </row>
    <row r="144" s="15" customFormat="1">
      <c r="A144" s="15"/>
      <c r="B144" s="253"/>
      <c r="C144" s="254"/>
      <c r="D144" s="226" t="s">
        <v>188</v>
      </c>
      <c r="E144" s="255" t="s">
        <v>1</v>
      </c>
      <c r="F144" s="256" t="s">
        <v>430</v>
      </c>
      <c r="G144" s="254"/>
      <c r="H144" s="257">
        <v>718</v>
      </c>
      <c r="I144" s="254"/>
      <c r="J144" s="254"/>
      <c r="K144" s="254"/>
      <c r="L144" s="258"/>
      <c r="M144" s="259"/>
      <c r="N144" s="260"/>
      <c r="O144" s="260"/>
      <c r="P144" s="260"/>
      <c r="Q144" s="260"/>
      <c r="R144" s="260"/>
      <c r="S144" s="260"/>
      <c r="T144" s="261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2" t="s">
        <v>188</v>
      </c>
      <c r="AU144" s="262" t="s">
        <v>90</v>
      </c>
      <c r="AV144" s="15" t="s">
        <v>186</v>
      </c>
      <c r="AW144" s="15" t="s">
        <v>36</v>
      </c>
      <c r="AX144" s="15" t="s">
        <v>88</v>
      </c>
      <c r="AY144" s="262" t="s">
        <v>179</v>
      </c>
    </row>
    <row r="145" s="2" customFormat="1" ht="24.15" customHeight="1">
      <c r="A145" s="33"/>
      <c r="B145" s="34"/>
      <c r="C145" s="212" t="s">
        <v>227</v>
      </c>
      <c r="D145" s="212" t="s">
        <v>181</v>
      </c>
      <c r="E145" s="213" t="s">
        <v>715</v>
      </c>
      <c r="F145" s="214" t="s">
        <v>716</v>
      </c>
      <c r="G145" s="215" t="s">
        <v>184</v>
      </c>
      <c r="H145" s="216">
        <v>199</v>
      </c>
      <c r="I145" s="217">
        <v>0</v>
      </c>
      <c r="J145" s="217">
        <f>ROUND(I145*H145,2)</f>
        <v>0</v>
      </c>
      <c r="K145" s="214" t="s">
        <v>223</v>
      </c>
      <c r="L145" s="39"/>
      <c r="M145" s="218" t="s">
        <v>1</v>
      </c>
      <c r="N145" s="219" t="s">
        <v>45</v>
      </c>
      <c r="O145" s="220">
        <v>0.114</v>
      </c>
      <c r="P145" s="220">
        <f>O145*H145</f>
        <v>22.686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22" t="s">
        <v>186</v>
      </c>
      <c r="AT145" s="222" t="s">
        <v>181</v>
      </c>
      <c r="AU145" s="222" t="s">
        <v>90</v>
      </c>
      <c r="AY145" s="17" t="s">
        <v>179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7" t="s">
        <v>88</v>
      </c>
      <c r="BK145" s="223">
        <f>ROUND(I145*H145,2)</f>
        <v>0</v>
      </c>
      <c r="BL145" s="17" t="s">
        <v>186</v>
      </c>
      <c r="BM145" s="222" t="s">
        <v>717</v>
      </c>
    </row>
    <row r="146" s="14" customFormat="1">
      <c r="A146" s="14"/>
      <c r="B146" s="234"/>
      <c r="C146" s="235"/>
      <c r="D146" s="226" t="s">
        <v>188</v>
      </c>
      <c r="E146" s="236" t="s">
        <v>1</v>
      </c>
      <c r="F146" s="237" t="s">
        <v>686</v>
      </c>
      <c r="G146" s="235"/>
      <c r="H146" s="238">
        <v>199</v>
      </c>
      <c r="I146" s="235"/>
      <c r="J146" s="235"/>
      <c r="K146" s="235"/>
      <c r="L146" s="239"/>
      <c r="M146" s="240"/>
      <c r="N146" s="241"/>
      <c r="O146" s="241"/>
      <c r="P146" s="241"/>
      <c r="Q146" s="241"/>
      <c r="R146" s="241"/>
      <c r="S146" s="241"/>
      <c r="T146" s="24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3" t="s">
        <v>188</v>
      </c>
      <c r="AU146" s="243" t="s">
        <v>90</v>
      </c>
      <c r="AV146" s="14" t="s">
        <v>90</v>
      </c>
      <c r="AW146" s="14" t="s">
        <v>36</v>
      </c>
      <c r="AX146" s="14" t="s">
        <v>88</v>
      </c>
      <c r="AY146" s="243" t="s">
        <v>179</v>
      </c>
    </row>
    <row r="147" s="2" customFormat="1" ht="16.5" customHeight="1">
      <c r="A147" s="33"/>
      <c r="B147" s="34"/>
      <c r="C147" s="244" t="s">
        <v>232</v>
      </c>
      <c r="D147" s="244" t="s">
        <v>278</v>
      </c>
      <c r="E147" s="245" t="s">
        <v>718</v>
      </c>
      <c r="F147" s="246" t="s">
        <v>719</v>
      </c>
      <c r="G147" s="247" t="s">
        <v>208</v>
      </c>
      <c r="H147" s="248">
        <v>29.850000000000001</v>
      </c>
      <c r="I147" s="249">
        <v>0</v>
      </c>
      <c r="J147" s="249">
        <f>ROUND(I147*H147,2)</f>
        <v>0</v>
      </c>
      <c r="K147" s="246" t="s">
        <v>1</v>
      </c>
      <c r="L147" s="250"/>
      <c r="M147" s="251" t="s">
        <v>1</v>
      </c>
      <c r="N147" s="252" t="s">
        <v>45</v>
      </c>
      <c r="O147" s="220">
        <v>0</v>
      </c>
      <c r="P147" s="220">
        <f>O147*H147</f>
        <v>0</v>
      </c>
      <c r="Q147" s="220">
        <v>1</v>
      </c>
      <c r="R147" s="220">
        <f>Q147*H147</f>
        <v>29.850000000000001</v>
      </c>
      <c r="S147" s="220">
        <v>0</v>
      </c>
      <c r="T147" s="221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22" t="s">
        <v>124</v>
      </c>
      <c r="AT147" s="222" t="s">
        <v>278</v>
      </c>
      <c r="AU147" s="222" t="s">
        <v>90</v>
      </c>
      <c r="AY147" s="17" t="s">
        <v>179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7" t="s">
        <v>88</v>
      </c>
      <c r="BK147" s="223">
        <f>ROUND(I147*H147,2)</f>
        <v>0</v>
      </c>
      <c r="BL147" s="17" t="s">
        <v>186</v>
      </c>
      <c r="BM147" s="222" t="s">
        <v>720</v>
      </c>
    </row>
    <row r="148" s="14" customFormat="1">
      <c r="A148" s="14"/>
      <c r="B148" s="234"/>
      <c r="C148" s="235"/>
      <c r="D148" s="226" t="s">
        <v>188</v>
      </c>
      <c r="E148" s="236" t="s">
        <v>1</v>
      </c>
      <c r="F148" s="237" t="s">
        <v>721</v>
      </c>
      <c r="G148" s="235"/>
      <c r="H148" s="238">
        <v>29.850000000000001</v>
      </c>
      <c r="I148" s="235"/>
      <c r="J148" s="235"/>
      <c r="K148" s="235"/>
      <c r="L148" s="239"/>
      <c r="M148" s="240"/>
      <c r="N148" s="241"/>
      <c r="O148" s="241"/>
      <c r="P148" s="241"/>
      <c r="Q148" s="241"/>
      <c r="R148" s="241"/>
      <c r="S148" s="241"/>
      <c r="T148" s="24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3" t="s">
        <v>188</v>
      </c>
      <c r="AU148" s="243" t="s">
        <v>90</v>
      </c>
      <c r="AV148" s="14" t="s">
        <v>90</v>
      </c>
      <c r="AW148" s="14" t="s">
        <v>36</v>
      </c>
      <c r="AX148" s="14" t="s">
        <v>88</v>
      </c>
      <c r="AY148" s="243" t="s">
        <v>179</v>
      </c>
    </row>
    <row r="149" s="2" customFormat="1" ht="24.15" customHeight="1">
      <c r="A149" s="33"/>
      <c r="B149" s="34"/>
      <c r="C149" s="212" t="s">
        <v>237</v>
      </c>
      <c r="D149" s="212" t="s">
        <v>181</v>
      </c>
      <c r="E149" s="213" t="s">
        <v>722</v>
      </c>
      <c r="F149" s="214" t="s">
        <v>723</v>
      </c>
      <c r="G149" s="215" t="s">
        <v>184</v>
      </c>
      <c r="H149" s="216">
        <v>199</v>
      </c>
      <c r="I149" s="217">
        <v>0</v>
      </c>
      <c r="J149" s="217">
        <f>ROUND(I149*H149,2)</f>
        <v>0</v>
      </c>
      <c r="K149" s="214" t="s">
        <v>223</v>
      </c>
      <c r="L149" s="39"/>
      <c r="M149" s="218" t="s">
        <v>1</v>
      </c>
      <c r="N149" s="219" t="s">
        <v>45</v>
      </c>
      <c r="O149" s="220">
        <v>0.058000000000000003</v>
      </c>
      <c r="P149" s="220">
        <f>O149*H149</f>
        <v>11.542</v>
      </c>
      <c r="Q149" s="220">
        <v>0</v>
      </c>
      <c r="R149" s="220">
        <f>Q149*H149</f>
        <v>0</v>
      </c>
      <c r="S149" s="220">
        <v>0</v>
      </c>
      <c r="T149" s="221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22" t="s">
        <v>186</v>
      </c>
      <c r="AT149" s="222" t="s">
        <v>181</v>
      </c>
      <c r="AU149" s="222" t="s">
        <v>90</v>
      </c>
      <c r="AY149" s="17" t="s">
        <v>179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7" t="s">
        <v>88</v>
      </c>
      <c r="BK149" s="223">
        <f>ROUND(I149*H149,2)</f>
        <v>0</v>
      </c>
      <c r="BL149" s="17" t="s">
        <v>186</v>
      </c>
      <c r="BM149" s="222" t="s">
        <v>724</v>
      </c>
    </row>
    <row r="150" s="14" customFormat="1">
      <c r="A150" s="14"/>
      <c r="B150" s="234"/>
      <c r="C150" s="235"/>
      <c r="D150" s="226" t="s">
        <v>188</v>
      </c>
      <c r="E150" s="236" t="s">
        <v>1</v>
      </c>
      <c r="F150" s="237" t="s">
        <v>686</v>
      </c>
      <c r="G150" s="235"/>
      <c r="H150" s="238">
        <v>199</v>
      </c>
      <c r="I150" s="235"/>
      <c r="J150" s="235"/>
      <c r="K150" s="235"/>
      <c r="L150" s="239"/>
      <c r="M150" s="240"/>
      <c r="N150" s="241"/>
      <c r="O150" s="241"/>
      <c r="P150" s="241"/>
      <c r="Q150" s="241"/>
      <c r="R150" s="241"/>
      <c r="S150" s="241"/>
      <c r="T150" s="24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3" t="s">
        <v>188</v>
      </c>
      <c r="AU150" s="243" t="s">
        <v>90</v>
      </c>
      <c r="AV150" s="14" t="s">
        <v>90</v>
      </c>
      <c r="AW150" s="14" t="s">
        <v>36</v>
      </c>
      <c r="AX150" s="14" t="s">
        <v>88</v>
      </c>
      <c r="AY150" s="243" t="s">
        <v>179</v>
      </c>
    </row>
    <row r="151" s="2" customFormat="1" ht="16.5" customHeight="1">
      <c r="A151" s="33"/>
      <c r="B151" s="34"/>
      <c r="C151" s="244" t="s">
        <v>122</v>
      </c>
      <c r="D151" s="244" t="s">
        <v>278</v>
      </c>
      <c r="E151" s="245" t="s">
        <v>725</v>
      </c>
      <c r="F151" s="246" t="s">
        <v>726</v>
      </c>
      <c r="G151" s="247" t="s">
        <v>727</v>
      </c>
      <c r="H151" s="248">
        <v>9.9499999999999993</v>
      </c>
      <c r="I151" s="249">
        <v>0</v>
      </c>
      <c r="J151" s="249">
        <f>ROUND(I151*H151,2)</f>
        <v>0</v>
      </c>
      <c r="K151" s="246" t="s">
        <v>223</v>
      </c>
      <c r="L151" s="250"/>
      <c r="M151" s="251" t="s">
        <v>1</v>
      </c>
      <c r="N151" s="252" t="s">
        <v>45</v>
      </c>
      <c r="O151" s="220">
        <v>0</v>
      </c>
      <c r="P151" s="220">
        <f>O151*H151</f>
        <v>0</v>
      </c>
      <c r="Q151" s="220">
        <v>0.001</v>
      </c>
      <c r="R151" s="220">
        <f>Q151*H151</f>
        <v>0.0099499999999999988</v>
      </c>
      <c r="S151" s="220">
        <v>0</v>
      </c>
      <c r="T151" s="221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22" t="s">
        <v>124</v>
      </c>
      <c r="AT151" s="222" t="s">
        <v>278</v>
      </c>
      <c r="AU151" s="222" t="s">
        <v>90</v>
      </c>
      <c r="AY151" s="17" t="s">
        <v>179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7" t="s">
        <v>88</v>
      </c>
      <c r="BK151" s="223">
        <f>ROUND(I151*H151,2)</f>
        <v>0</v>
      </c>
      <c r="BL151" s="17" t="s">
        <v>186</v>
      </c>
      <c r="BM151" s="222" t="s">
        <v>728</v>
      </c>
    </row>
    <row r="152" s="14" customFormat="1">
      <c r="A152" s="14"/>
      <c r="B152" s="234"/>
      <c r="C152" s="235"/>
      <c r="D152" s="226" t="s">
        <v>188</v>
      </c>
      <c r="E152" s="236" t="s">
        <v>1</v>
      </c>
      <c r="F152" s="237" t="s">
        <v>729</v>
      </c>
      <c r="G152" s="235"/>
      <c r="H152" s="238">
        <v>9.9499999999999993</v>
      </c>
      <c r="I152" s="235"/>
      <c r="J152" s="235"/>
      <c r="K152" s="235"/>
      <c r="L152" s="239"/>
      <c r="M152" s="240"/>
      <c r="N152" s="241"/>
      <c r="O152" s="241"/>
      <c r="P152" s="241"/>
      <c r="Q152" s="241"/>
      <c r="R152" s="241"/>
      <c r="S152" s="241"/>
      <c r="T152" s="24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3" t="s">
        <v>188</v>
      </c>
      <c r="AU152" s="243" t="s">
        <v>90</v>
      </c>
      <c r="AV152" s="14" t="s">
        <v>90</v>
      </c>
      <c r="AW152" s="14" t="s">
        <v>36</v>
      </c>
      <c r="AX152" s="14" t="s">
        <v>88</v>
      </c>
      <c r="AY152" s="243" t="s">
        <v>179</v>
      </c>
    </row>
    <row r="153" s="2" customFormat="1" ht="37.8" customHeight="1">
      <c r="A153" s="33"/>
      <c r="B153" s="34"/>
      <c r="C153" s="212" t="s">
        <v>245</v>
      </c>
      <c r="D153" s="212" t="s">
        <v>181</v>
      </c>
      <c r="E153" s="213" t="s">
        <v>730</v>
      </c>
      <c r="F153" s="214" t="s">
        <v>731</v>
      </c>
      <c r="G153" s="215" t="s">
        <v>184</v>
      </c>
      <c r="H153" s="216">
        <v>199</v>
      </c>
      <c r="I153" s="217">
        <v>0</v>
      </c>
      <c r="J153" s="217">
        <f>ROUND(I153*H153,2)</f>
        <v>0</v>
      </c>
      <c r="K153" s="214" t="s">
        <v>1</v>
      </c>
      <c r="L153" s="39"/>
      <c r="M153" s="218" t="s">
        <v>1</v>
      </c>
      <c r="N153" s="219" t="s">
        <v>45</v>
      </c>
      <c r="O153" s="220">
        <v>0</v>
      </c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22" t="s">
        <v>186</v>
      </c>
      <c r="AT153" s="222" t="s">
        <v>181</v>
      </c>
      <c r="AU153" s="222" t="s">
        <v>90</v>
      </c>
      <c r="AY153" s="17" t="s">
        <v>179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7" t="s">
        <v>88</v>
      </c>
      <c r="BK153" s="223">
        <f>ROUND(I153*H153,2)</f>
        <v>0</v>
      </c>
      <c r="BL153" s="17" t="s">
        <v>186</v>
      </c>
      <c r="BM153" s="222" t="s">
        <v>732</v>
      </c>
    </row>
    <row r="154" s="14" customFormat="1">
      <c r="A154" s="14"/>
      <c r="B154" s="234"/>
      <c r="C154" s="235"/>
      <c r="D154" s="226" t="s">
        <v>188</v>
      </c>
      <c r="E154" s="236" t="s">
        <v>1</v>
      </c>
      <c r="F154" s="237" t="s">
        <v>686</v>
      </c>
      <c r="G154" s="235"/>
      <c r="H154" s="238">
        <v>199</v>
      </c>
      <c r="I154" s="235"/>
      <c r="J154" s="235"/>
      <c r="K154" s="235"/>
      <c r="L154" s="239"/>
      <c r="M154" s="240"/>
      <c r="N154" s="241"/>
      <c r="O154" s="241"/>
      <c r="P154" s="241"/>
      <c r="Q154" s="241"/>
      <c r="R154" s="241"/>
      <c r="S154" s="241"/>
      <c r="T154" s="24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3" t="s">
        <v>188</v>
      </c>
      <c r="AU154" s="243" t="s">
        <v>90</v>
      </c>
      <c r="AV154" s="14" t="s">
        <v>90</v>
      </c>
      <c r="AW154" s="14" t="s">
        <v>36</v>
      </c>
      <c r="AX154" s="14" t="s">
        <v>88</v>
      </c>
      <c r="AY154" s="243" t="s">
        <v>179</v>
      </c>
    </row>
    <row r="155" s="2" customFormat="1" ht="24.15" customHeight="1">
      <c r="A155" s="33"/>
      <c r="B155" s="34"/>
      <c r="C155" s="212" t="s">
        <v>252</v>
      </c>
      <c r="D155" s="212" t="s">
        <v>181</v>
      </c>
      <c r="E155" s="213" t="s">
        <v>298</v>
      </c>
      <c r="F155" s="214" t="s">
        <v>299</v>
      </c>
      <c r="G155" s="215" t="s">
        <v>184</v>
      </c>
      <c r="H155" s="216">
        <v>107.55</v>
      </c>
      <c r="I155" s="217">
        <v>0</v>
      </c>
      <c r="J155" s="217">
        <f>ROUND(I155*H155,2)</f>
        <v>0</v>
      </c>
      <c r="K155" s="214" t="s">
        <v>185</v>
      </c>
      <c r="L155" s="39"/>
      <c r="M155" s="218" t="s">
        <v>1</v>
      </c>
      <c r="N155" s="219" t="s">
        <v>45</v>
      </c>
      <c r="O155" s="220">
        <v>0.080000000000000002</v>
      </c>
      <c r="P155" s="220">
        <f>O155*H155</f>
        <v>8.6039999999999992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22" t="s">
        <v>186</v>
      </c>
      <c r="AT155" s="222" t="s">
        <v>181</v>
      </c>
      <c r="AU155" s="222" t="s">
        <v>90</v>
      </c>
      <c r="AY155" s="17" t="s">
        <v>179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7" t="s">
        <v>88</v>
      </c>
      <c r="BK155" s="223">
        <f>ROUND(I155*H155,2)</f>
        <v>0</v>
      </c>
      <c r="BL155" s="17" t="s">
        <v>186</v>
      </c>
      <c r="BM155" s="222" t="s">
        <v>733</v>
      </c>
    </row>
    <row r="156" s="14" customFormat="1">
      <c r="A156" s="14"/>
      <c r="B156" s="234"/>
      <c r="C156" s="235"/>
      <c r="D156" s="226" t="s">
        <v>188</v>
      </c>
      <c r="E156" s="236" t="s">
        <v>1</v>
      </c>
      <c r="F156" s="237" t="s">
        <v>301</v>
      </c>
      <c r="G156" s="235"/>
      <c r="H156" s="238">
        <v>107.55</v>
      </c>
      <c r="I156" s="235"/>
      <c r="J156" s="235"/>
      <c r="K156" s="235"/>
      <c r="L156" s="239"/>
      <c r="M156" s="240"/>
      <c r="N156" s="241"/>
      <c r="O156" s="241"/>
      <c r="P156" s="241"/>
      <c r="Q156" s="241"/>
      <c r="R156" s="241"/>
      <c r="S156" s="241"/>
      <c r="T156" s="24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3" t="s">
        <v>188</v>
      </c>
      <c r="AU156" s="243" t="s">
        <v>90</v>
      </c>
      <c r="AV156" s="14" t="s">
        <v>90</v>
      </c>
      <c r="AW156" s="14" t="s">
        <v>36</v>
      </c>
      <c r="AX156" s="14" t="s">
        <v>88</v>
      </c>
      <c r="AY156" s="243" t="s">
        <v>179</v>
      </c>
    </row>
    <row r="157" s="12" customFormat="1" ht="22.8" customHeight="1">
      <c r="A157" s="12"/>
      <c r="B157" s="197"/>
      <c r="C157" s="198"/>
      <c r="D157" s="199" t="s">
        <v>79</v>
      </c>
      <c r="E157" s="210" t="s">
        <v>205</v>
      </c>
      <c r="F157" s="210" t="s">
        <v>308</v>
      </c>
      <c r="G157" s="198"/>
      <c r="H157" s="198"/>
      <c r="I157" s="198"/>
      <c r="J157" s="211">
        <f>BK157</f>
        <v>0</v>
      </c>
      <c r="K157" s="198"/>
      <c r="L157" s="202"/>
      <c r="M157" s="203"/>
      <c r="N157" s="204"/>
      <c r="O157" s="204"/>
      <c r="P157" s="205">
        <f>SUM(P158:P173)</f>
        <v>443.16800000000006</v>
      </c>
      <c r="Q157" s="204"/>
      <c r="R157" s="205">
        <f>SUM(R158:R173)</f>
        <v>170.89070000000001</v>
      </c>
      <c r="S157" s="204"/>
      <c r="T157" s="206">
        <f>SUM(T158:T173)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7" t="s">
        <v>88</v>
      </c>
      <c r="AT157" s="208" t="s">
        <v>79</v>
      </c>
      <c r="AU157" s="208" t="s">
        <v>88</v>
      </c>
      <c r="AY157" s="207" t="s">
        <v>179</v>
      </c>
      <c r="BK157" s="209">
        <f>SUM(BK158:BK173)</f>
        <v>0</v>
      </c>
    </row>
    <row r="158" s="2" customFormat="1" ht="24.15" customHeight="1">
      <c r="A158" s="33"/>
      <c r="B158" s="34"/>
      <c r="C158" s="212" t="s">
        <v>8</v>
      </c>
      <c r="D158" s="212" t="s">
        <v>181</v>
      </c>
      <c r="E158" s="213" t="s">
        <v>734</v>
      </c>
      <c r="F158" s="214" t="s">
        <v>735</v>
      </c>
      <c r="G158" s="215" t="s">
        <v>184</v>
      </c>
      <c r="H158" s="216">
        <v>561</v>
      </c>
      <c r="I158" s="217">
        <v>0</v>
      </c>
      <c r="J158" s="217">
        <f>ROUND(I158*H158,2)</f>
        <v>0</v>
      </c>
      <c r="K158" s="214" t="s">
        <v>223</v>
      </c>
      <c r="L158" s="39"/>
      <c r="M158" s="218" t="s">
        <v>1</v>
      </c>
      <c r="N158" s="219" t="s">
        <v>45</v>
      </c>
      <c r="O158" s="220">
        <v>0.025999999999999999</v>
      </c>
      <c r="P158" s="220">
        <f>O158*H158</f>
        <v>14.585999999999999</v>
      </c>
      <c r="Q158" s="220">
        <v>0</v>
      </c>
      <c r="R158" s="220">
        <f>Q158*H158</f>
        <v>0</v>
      </c>
      <c r="S158" s="220">
        <v>0</v>
      </c>
      <c r="T158" s="221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22" t="s">
        <v>186</v>
      </c>
      <c r="AT158" s="222" t="s">
        <v>181</v>
      </c>
      <c r="AU158" s="222" t="s">
        <v>90</v>
      </c>
      <c r="AY158" s="17" t="s">
        <v>179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7" t="s">
        <v>88</v>
      </c>
      <c r="BK158" s="223">
        <f>ROUND(I158*H158,2)</f>
        <v>0</v>
      </c>
      <c r="BL158" s="17" t="s">
        <v>186</v>
      </c>
      <c r="BM158" s="222" t="s">
        <v>736</v>
      </c>
    </row>
    <row r="159" s="14" customFormat="1">
      <c r="A159" s="14"/>
      <c r="B159" s="234"/>
      <c r="C159" s="235"/>
      <c r="D159" s="226" t="s">
        <v>188</v>
      </c>
      <c r="E159" s="236" t="s">
        <v>1</v>
      </c>
      <c r="F159" s="237" t="s">
        <v>737</v>
      </c>
      <c r="G159" s="235"/>
      <c r="H159" s="238">
        <v>561</v>
      </c>
      <c r="I159" s="235"/>
      <c r="J159" s="235"/>
      <c r="K159" s="235"/>
      <c r="L159" s="239"/>
      <c r="M159" s="240"/>
      <c r="N159" s="241"/>
      <c r="O159" s="241"/>
      <c r="P159" s="241"/>
      <c r="Q159" s="241"/>
      <c r="R159" s="241"/>
      <c r="S159" s="241"/>
      <c r="T159" s="24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3" t="s">
        <v>188</v>
      </c>
      <c r="AU159" s="243" t="s">
        <v>90</v>
      </c>
      <c r="AV159" s="14" t="s">
        <v>90</v>
      </c>
      <c r="AW159" s="14" t="s">
        <v>36</v>
      </c>
      <c r="AX159" s="14" t="s">
        <v>88</v>
      </c>
      <c r="AY159" s="243" t="s">
        <v>179</v>
      </c>
    </row>
    <row r="160" s="2" customFormat="1" ht="24.15" customHeight="1">
      <c r="A160" s="33"/>
      <c r="B160" s="34"/>
      <c r="C160" s="212" t="s">
        <v>261</v>
      </c>
      <c r="D160" s="212" t="s">
        <v>181</v>
      </c>
      <c r="E160" s="213" t="s">
        <v>738</v>
      </c>
      <c r="F160" s="214" t="s">
        <v>739</v>
      </c>
      <c r="G160" s="215" t="s">
        <v>184</v>
      </c>
      <c r="H160" s="216">
        <v>157</v>
      </c>
      <c r="I160" s="217">
        <v>0</v>
      </c>
      <c r="J160" s="217">
        <f>ROUND(I160*H160,2)</f>
        <v>0</v>
      </c>
      <c r="K160" s="214" t="s">
        <v>185</v>
      </c>
      <c r="L160" s="39"/>
      <c r="M160" s="218" t="s">
        <v>1</v>
      </c>
      <c r="N160" s="219" t="s">
        <v>45</v>
      </c>
      <c r="O160" s="220">
        <v>0.031</v>
      </c>
      <c r="P160" s="220">
        <f>O160*H160</f>
        <v>4.867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22" t="s">
        <v>186</v>
      </c>
      <c r="AT160" s="222" t="s">
        <v>181</v>
      </c>
      <c r="AU160" s="222" t="s">
        <v>90</v>
      </c>
      <c r="AY160" s="17" t="s">
        <v>179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7" t="s">
        <v>88</v>
      </c>
      <c r="BK160" s="223">
        <f>ROUND(I160*H160,2)</f>
        <v>0</v>
      </c>
      <c r="BL160" s="17" t="s">
        <v>186</v>
      </c>
      <c r="BM160" s="222" t="s">
        <v>740</v>
      </c>
    </row>
    <row r="161" s="14" customFormat="1">
      <c r="A161" s="14"/>
      <c r="B161" s="234"/>
      <c r="C161" s="235"/>
      <c r="D161" s="226" t="s">
        <v>188</v>
      </c>
      <c r="E161" s="236" t="s">
        <v>1</v>
      </c>
      <c r="F161" s="237" t="s">
        <v>741</v>
      </c>
      <c r="G161" s="235"/>
      <c r="H161" s="238">
        <v>157</v>
      </c>
      <c r="I161" s="235"/>
      <c r="J161" s="235"/>
      <c r="K161" s="235"/>
      <c r="L161" s="239"/>
      <c r="M161" s="240"/>
      <c r="N161" s="241"/>
      <c r="O161" s="241"/>
      <c r="P161" s="241"/>
      <c r="Q161" s="241"/>
      <c r="R161" s="241"/>
      <c r="S161" s="241"/>
      <c r="T161" s="24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3" t="s">
        <v>188</v>
      </c>
      <c r="AU161" s="243" t="s">
        <v>90</v>
      </c>
      <c r="AV161" s="14" t="s">
        <v>90</v>
      </c>
      <c r="AW161" s="14" t="s">
        <v>36</v>
      </c>
      <c r="AX161" s="14" t="s">
        <v>88</v>
      </c>
      <c r="AY161" s="243" t="s">
        <v>179</v>
      </c>
    </row>
    <row r="162" s="2" customFormat="1" ht="33" customHeight="1">
      <c r="A162" s="33"/>
      <c r="B162" s="34"/>
      <c r="C162" s="212" t="s">
        <v>266</v>
      </c>
      <c r="D162" s="212" t="s">
        <v>181</v>
      </c>
      <c r="E162" s="213" t="s">
        <v>742</v>
      </c>
      <c r="F162" s="214" t="s">
        <v>743</v>
      </c>
      <c r="G162" s="215" t="s">
        <v>184</v>
      </c>
      <c r="H162" s="216">
        <v>561</v>
      </c>
      <c r="I162" s="217">
        <v>0</v>
      </c>
      <c r="J162" s="217">
        <f>ROUND(I162*H162,2)</f>
        <v>0</v>
      </c>
      <c r="K162" s="214" t="s">
        <v>185</v>
      </c>
      <c r="L162" s="39"/>
      <c r="M162" s="218" t="s">
        <v>1</v>
      </c>
      <c r="N162" s="219" t="s">
        <v>45</v>
      </c>
      <c r="O162" s="220">
        <v>0.53000000000000003</v>
      </c>
      <c r="P162" s="220">
        <f>O162*H162</f>
        <v>297.33000000000004</v>
      </c>
      <c r="Q162" s="220">
        <v>0.089219999999999994</v>
      </c>
      <c r="R162" s="220">
        <f>Q162*H162</f>
        <v>50.052419999999998</v>
      </c>
      <c r="S162" s="220">
        <v>0</v>
      </c>
      <c r="T162" s="221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22" t="s">
        <v>186</v>
      </c>
      <c r="AT162" s="222" t="s">
        <v>181</v>
      </c>
      <c r="AU162" s="222" t="s">
        <v>90</v>
      </c>
      <c r="AY162" s="17" t="s">
        <v>179</v>
      </c>
      <c r="BE162" s="223">
        <f>IF(N162="základní",J162,0)</f>
        <v>0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7" t="s">
        <v>88</v>
      </c>
      <c r="BK162" s="223">
        <f>ROUND(I162*H162,2)</f>
        <v>0</v>
      </c>
      <c r="BL162" s="17" t="s">
        <v>186</v>
      </c>
      <c r="BM162" s="222" t="s">
        <v>744</v>
      </c>
    </row>
    <row r="163" s="14" customFormat="1">
      <c r="A163" s="14"/>
      <c r="B163" s="234"/>
      <c r="C163" s="235"/>
      <c r="D163" s="226" t="s">
        <v>188</v>
      </c>
      <c r="E163" s="236" t="s">
        <v>1</v>
      </c>
      <c r="F163" s="237" t="s">
        <v>681</v>
      </c>
      <c r="G163" s="235"/>
      <c r="H163" s="238">
        <v>561</v>
      </c>
      <c r="I163" s="235"/>
      <c r="J163" s="235"/>
      <c r="K163" s="235"/>
      <c r="L163" s="239"/>
      <c r="M163" s="240"/>
      <c r="N163" s="241"/>
      <c r="O163" s="241"/>
      <c r="P163" s="241"/>
      <c r="Q163" s="241"/>
      <c r="R163" s="241"/>
      <c r="S163" s="241"/>
      <c r="T163" s="24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3" t="s">
        <v>188</v>
      </c>
      <c r="AU163" s="243" t="s">
        <v>90</v>
      </c>
      <c r="AV163" s="14" t="s">
        <v>90</v>
      </c>
      <c r="AW163" s="14" t="s">
        <v>36</v>
      </c>
      <c r="AX163" s="14" t="s">
        <v>88</v>
      </c>
      <c r="AY163" s="243" t="s">
        <v>179</v>
      </c>
    </row>
    <row r="164" s="2" customFormat="1" ht="24.15" customHeight="1">
      <c r="A164" s="33"/>
      <c r="B164" s="34"/>
      <c r="C164" s="244" t="s">
        <v>272</v>
      </c>
      <c r="D164" s="244" t="s">
        <v>278</v>
      </c>
      <c r="E164" s="245" t="s">
        <v>745</v>
      </c>
      <c r="F164" s="246" t="s">
        <v>746</v>
      </c>
      <c r="G164" s="247" t="s">
        <v>184</v>
      </c>
      <c r="H164" s="248">
        <v>555.89999999999998</v>
      </c>
      <c r="I164" s="249">
        <v>0</v>
      </c>
      <c r="J164" s="249">
        <f>ROUND(I164*H164,2)</f>
        <v>0</v>
      </c>
      <c r="K164" s="246" t="s">
        <v>747</v>
      </c>
      <c r="L164" s="250"/>
      <c r="M164" s="251" t="s">
        <v>1</v>
      </c>
      <c r="N164" s="252" t="s">
        <v>45</v>
      </c>
      <c r="O164" s="220">
        <v>0</v>
      </c>
      <c r="P164" s="220">
        <f>O164*H164</f>
        <v>0</v>
      </c>
      <c r="Q164" s="220">
        <v>0.13100000000000001</v>
      </c>
      <c r="R164" s="220">
        <f>Q164*H164</f>
        <v>72.822900000000004</v>
      </c>
      <c r="S164" s="220">
        <v>0</v>
      </c>
      <c r="T164" s="221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22" t="s">
        <v>124</v>
      </c>
      <c r="AT164" s="222" t="s">
        <v>278</v>
      </c>
      <c r="AU164" s="222" t="s">
        <v>90</v>
      </c>
      <c r="AY164" s="17" t="s">
        <v>179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7" t="s">
        <v>88</v>
      </c>
      <c r="BK164" s="223">
        <f>ROUND(I164*H164,2)</f>
        <v>0</v>
      </c>
      <c r="BL164" s="17" t="s">
        <v>186</v>
      </c>
      <c r="BM164" s="222" t="s">
        <v>748</v>
      </c>
    </row>
    <row r="165" s="14" customFormat="1">
      <c r="A165" s="14"/>
      <c r="B165" s="234"/>
      <c r="C165" s="235"/>
      <c r="D165" s="226" t="s">
        <v>188</v>
      </c>
      <c r="E165" s="236" t="s">
        <v>1</v>
      </c>
      <c r="F165" s="237" t="s">
        <v>749</v>
      </c>
      <c r="G165" s="235"/>
      <c r="H165" s="238">
        <v>555.89999999999998</v>
      </c>
      <c r="I165" s="235"/>
      <c r="J165" s="235"/>
      <c r="K165" s="235"/>
      <c r="L165" s="239"/>
      <c r="M165" s="240"/>
      <c r="N165" s="241"/>
      <c r="O165" s="241"/>
      <c r="P165" s="241"/>
      <c r="Q165" s="241"/>
      <c r="R165" s="241"/>
      <c r="S165" s="241"/>
      <c r="T165" s="24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3" t="s">
        <v>188</v>
      </c>
      <c r="AU165" s="243" t="s">
        <v>90</v>
      </c>
      <c r="AV165" s="14" t="s">
        <v>90</v>
      </c>
      <c r="AW165" s="14" t="s">
        <v>36</v>
      </c>
      <c r="AX165" s="14" t="s">
        <v>88</v>
      </c>
      <c r="AY165" s="243" t="s">
        <v>179</v>
      </c>
    </row>
    <row r="166" s="2" customFormat="1" ht="24.15" customHeight="1">
      <c r="A166" s="33"/>
      <c r="B166" s="34"/>
      <c r="C166" s="244" t="s">
        <v>277</v>
      </c>
      <c r="D166" s="244" t="s">
        <v>278</v>
      </c>
      <c r="E166" s="245" t="s">
        <v>750</v>
      </c>
      <c r="F166" s="246" t="s">
        <v>751</v>
      </c>
      <c r="G166" s="247" t="s">
        <v>184</v>
      </c>
      <c r="H166" s="248">
        <v>16.800000000000001</v>
      </c>
      <c r="I166" s="249">
        <v>0</v>
      </c>
      <c r="J166" s="249">
        <f>ROUND(I166*H166,2)</f>
        <v>0</v>
      </c>
      <c r="K166" s="246" t="s">
        <v>1</v>
      </c>
      <c r="L166" s="250"/>
      <c r="M166" s="251" t="s">
        <v>1</v>
      </c>
      <c r="N166" s="252" t="s">
        <v>45</v>
      </c>
      <c r="O166" s="220">
        <v>0</v>
      </c>
      <c r="P166" s="220">
        <f>O166*H166</f>
        <v>0</v>
      </c>
      <c r="Q166" s="220">
        <v>0.13100000000000001</v>
      </c>
      <c r="R166" s="220">
        <f>Q166*H166</f>
        <v>2.2008000000000001</v>
      </c>
      <c r="S166" s="220">
        <v>0</v>
      </c>
      <c r="T166" s="221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22" t="s">
        <v>124</v>
      </c>
      <c r="AT166" s="222" t="s">
        <v>278</v>
      </c>
      <c r="AU166" s="222" t="s">
        <v>90</v>
      </c>
      <c r="AY166" s="17" t="s">
        <v>179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7" t="s">
        <v>88</v>
      </c>
      <c r="BK166" s="223">
        <f>ROUND(I166*H166,2)</f>
        <v>0</v>
      </c>
      <c r="BL166" s="17" t="s">
        <v>186</v>
      </c>
      <c r="BM166" s="222" t="s">
        <v>752</v>
      </c>
    </row>
    <row r="167" s="14" customFormat="1">
      <c r="A167" s="14"/>
      <c r="B167" s="234"/>
      <c r="C167" s="235"/>
      <c r="D167" s="226" t="s">
        <v>188</v>
      </c>
      <c r="E167" s="236" t="s">
        <v>1</v>
      </c>
      <c r="F167" s="237" t="s">
        <v>753</v>
      </c>
      <c r="G167" s="235"/>
      <c r="H167" s="238">
        <v>16.800000000000001</v>
      </c>
      <c r="I167" s="235"/>
      <c r="J167" s="235"/>
      <c r="K167" s="235"/>
      <c r="L167" s="239"/>
      <c r="M167" s="240"/>
      <c r="N167" s="241"/>
      <c r="O167" s="241"/>
      <c r="P167" s="241"/>
      <c r="Q167" s="241"/>
      <c r="R167" s="241"/>
      <c r="S167" s="241"/>
      <c r="T167" s="24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3" t="s">
        <v>188</v>
      </c>
      <c r="AU167" s="243" t="s">
        <v>90</v>
      </c>
      <c r="AV167" s="14" t="s">
        <v>90</v>
      </c>
      <c r="AW167" s="14" t="s">
        <v>36</v>
      </c>
      <c r="AX167" s="14" t="s">
        <v>88</v>
      </c>
      <c r="AY167" s="243" t="s">
        <v>179</v>
      </c>
    </row>
    <row r="168" s="2" customFormat="1" ht="24.15" customHeight="1">
      <c r="A168" s="33"/>
      <c r="B168" s="34"/>
      <c r="C168" s="212" t="s">
        <v>283</v>
      </c>
      <c r="D168" s="212" t="s">
        <v>181</v>
      </c>
      <c r="E168" s="213" t="s">
        <v>754</v>
      </c>
      <c r="F168" s="214" t="s">
        <v>755</v>
      </c>
      <c r="G168" s="215" t="s">
        <v>184</v>
      </c>
      <c r="H168" s="216">
        <v>157</v>
      </c>
      <c r="I168" s="217">
        <v>0</v>
      </c>
      <c r="J168" s="217">
        <f>ROUND(I168*H168,2)</f>
        <v>0</v>
      </c>
      <c r="K168" s="214" t="s">
        <v>747</v>
      </c>
      <c r="L168" s="39"/>
      <c r="M168" s="218" t="s">
        <v>1</v>
      </c>
      <c r="N168" s="219" t="s">
        <v>45</v>
      </c>
      <c r="O168" s="220">
        <v>0.80500000000000005</v>
      </c>
      <c r="P168" s="220">
        <f>O168*H168</f>
        <v>126.38500000000001</v>
      </c>
      <c r="Q168" s="220">
        <v>0.11162</v>
      </c>
      <c r="R168" s="220">
        <f>Q168*H168</f>
        <v>17.524339999999999</v>
      </c>
      <c r="S168" s="220">
        <v>0</v>
      </c>
      <c r="T168" s="221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22" t="s">
        <v>186</v>
      </c>
      <c r="AT168" s="222" t="s">
        <v>181</v>
      </c>
      <c r="AU168" s="222" t="s">
        <v>90</v>
      </c>
      <c r="AY168" s="17" t="s">
        <v>179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7" t="s">
        <v>88</v>
      </c>
      <c r="BK168" s="223">
        <f>ROUND(I168*H168,2)</f>
        <v>0</v>
      </c>
      <c r="BL168" s="17" t="s">
        <v>186</v>
      </c>
      <c r="BM168" s="222" t="s">
        <v>756</v>
      </c>
    </row>
    <row r="169" s="14" customFormat="1">
      <c r="A169" s="14"/>
      <c r="B169" s="234"/>
      <c r="C169" s="235"/>
      <c r="D169" s="226" t="s">
        <v>188</v>
      </c>
      <c r="E169" s="236" t="s">
        <v>1</v>
      </c>
      <c r="F169" s="237" t="s">
        <v>688</v>
      </c>
      <c r="G169" s="235"/>
      <c r="H169" s="238">
        <v>157</v>
      </c>
      <c r="I169" s="235"/>
      <c r="J169" s="235"/>
      <c r="K169" s="235"/>
      <c r="L169" s="239"/>
      <c r="M169" s="240"/>
      <c r="N169" s="241"/>
      <c r="O169" s="241"/>
      <c r="P169" s="241"/>
      <c r="Q169" s="241"/>
      <c r="R169" s="241"/>
      <c r="S169" s="241"/>
      <c r="T169" s="24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3" t="s">
        <v>188</v>
      </c>
      <c r="AU169" s="243" t="s">
        <v>90</v>
      </c>
      <c r="AV169" s="14" t="s">
        <v>90</v>
      </c>
      <c r="AW169" s="14" t="s">
        <v>36</v>
      </c>
      <c r="AX169" s="14" t="s">
        <v>88</v>
      </c>
      <c r="AY169" s="243" t="s">
        <v>179</v>
      </c>
    </row>
    <row r="170" s="2" customFormat="1" ht="24.15" customHeight="1">
      <c r="A170" s="33"/>
      <c r="B170" s="34"/>
      <c r="C170" s="244" t="s">
        <v>7</v>
      </c>
      <c r="D170" s="244" t="s">
        <v>278</v>
      </c>
      <c r="E170" s="245" t="s">
        <v>757</v>
      </c>
      <c r="F170" s="246" t="s">
        <v>758</v>
      </c>
      <c r="G170" s="247" t="s">
        <v>184</v>
      </c>
      <c r="H170" s="248">
        <v>139.74000000000001</v>
      </c>
      <c r="I170" s="249">
        <v>0</v>
      </c>
      <c r="J170" s="249">
        <f>ROUND(I170*H170,2)</f>
        <v>0</v>
      </c>
      <c r="K170" s="246" t="s">
        <v>1</v>
      </c>
      <c r="L170" s="250"/>
      <c r="M170" s="251" t="s">
        <v>1</v>
      </c>
      <c r="N170" s="252" t="s">
        <v>45</v>
      </c>
      <c r="O170" s="220">
        <v>0</v>
      </c>
      <c r="P170" s="220">
        <f>O170*H170</f>
        <v>0</v>
      </c>
      <c r="Q170" s="220">
        <v>0.17599999999999999</v>
      </c>
      <c r="R170" s="220">
        <f>Q170*H170</f>
        <v>24.594239999999999</v>
      </c>
      <c r="S170" s="220">
        <v>0</v>
      </c>
      <c r="T170" s="221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22" t="s">
        <v>124</v>
      </c>
      <c r="AT170" s="222" t="s">
        <v>278</v>
      </c>
      <c r="AU170" s="222" t="s">
        <v>90</v>
      </c>
      <c r="AY170" s="17" t="s">
        <v>179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7" t="s">
        <v>88</v>
      </c>
      <c r="BK170" s="223">
        <f>ROUND(I170*H170,2)</f>
        <v>0</v>
      </c>
      <c r="BL170" s="17" t="s">
        <v>186</v>
      </c>
      <c r="BM170" s="222" t="s">
        <v>759</v>
      </c>
    </row>
    <row r="171" s="14" customFormat="1">
      <c r="A171" s="14"/>
      <c r="B171" s="234"/>
      <c r="C171" s="235"/>
      <c r="D171" s="226" t="s">
        <v>188</v>
      </c>
      <c r="E171" s="236" t="s">
        <v>1</v>
      </c>
      <c r="F171" s="237" t="s">
        <v>760</v>
      </c>
      <c r="G171" s="235"/>
      <c r="H171" s="238">
        <v>139.74000000000001</v>
      </c>
      <c r="I171" s="235"/>
      <c r="J171" s="235"/>
      <c r="K171" s="235"/>
      <c r="L171" s="239"/>
      <c r="M171" s="240"/>
      <c r="N171" s="241"/>
      <c r="O171" s="241"/>
      <c r="P171" s="241"/>
      <c r="Q171" s="241"/>
      <c r="R171" s="241"/>
      <c r="S171" s="241"/>
      <c r="T171" s="24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3" t="s">
        <v>188</v>
      </c>
      <c r="AU171" s="243" t="s">
        <v>90</v>
      </c>
      <c r="AV171" s="14" t="s">
        <v>90</v>
      </c>
      <c r="AW171" s="14" t="s">
        <v>36</v>
      </c>
      <c r="AX171" s="14" t="s">
        <v>88</v>
      </c>
      <c r="AY171" s="243" t="s">
        <v>179</v>
      </c>
    </row>
    <row r="172" s="2" customFormat="1" ht="24.15" customHeight="1">
      <c r="A172" s="33"/>
      <c r="B172" s="34"/>
      <c r="C172" s="244" t="s">
        <v>291</v>
      </c>
      <c r="D172" s="244" t="s">
        <v>278</v>
      </c>
      <c r="E172" s="245" t="s">
        <v>761</v>
      </c>
      <c r="F172" s="246" t="s">
        <v>762</v>
      </c>
      <c r="G172" s="247" t="s">
        <v>184</v>
      </c>
      <c r="H172" s="248">
        <v>21</v>
      </c>
      <c r="I172" s="249">
        <v>0</v>
      </c>
      <c r="J172" s="249">
        <f>ROUND(I172*H172,2)</f>
        <v>0</v>
      </c>
      <c r="K172" s="246" t="s">
        <v>1</v>
      </c>
      <c r="L172" s="250"/>
      <c r="M172" s="251" t="s">
        <v>1</v>
      </c>
      <c r="N172" s="252" t="s">
        <v>45</v>
      </c>
      <c r="O172" s="220">
        <v>0</v>
      </c>
      <c r="P172" s="220">
        <f>O172*H172</f>
        <v>0</v>
      </c>
      <c r="Q172" s="220">
        <v>0.17599999999999999</v>
      </c>
      <c r="R172" s="220">
        <f>Q172*H172</f>
        <v>3.6959999999999997</v>
      </c>
      <c r="S172" s="220">
        <v>0</v>
      </c>
      <c r="T172" s="221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22" t="s">
        <v>124</v>
      </c>
      <c r="AT172" s="222" t="s">
        <v>278</v>
      </c>
      <c r="AU172" s="222" t="s">
        <v>90</v>
      </c>
      <c r="AY172" s="17" t="s">
        <v>179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7" t="s">
        <v>88</v>
      </c>
      <c r="BK172" s="223">
        <f>ROUND(I172*H172,2)</f>
        <v>0</v>
      </c>
      <c r="BL172" s="17" t="s">
        <v>186</v>
      </c>
      <c r="BM172" s="222" t="s">
        <v>763</v>
      </c>
    </row>
    <row r="173" s="14" customFormat="1">
      <c r="A173" s="14"/>
      <c r="B173" s="234"/>
      <c r="C173" s="235"/>
      <c r="D173" s="226" t="s">
        <v>188</v>
      </c>
      <c r="E173" s="236" t="s">
        <v>1</v>
      </c>
      <c r="F173" s="237" t="s">
        <v>764</v>
      </c>
      <c r="G173" s="235"/>
      <c r="H173" s="238">
        <v>21</v>
      </c>
      <c r="I173" s="235"/>
      <c r="J173" s="235"/>
      <c r="K173" s="235"/>
      <c r="L173" s="239"/>
      <c r="M173" s="240"/>
      <c r="N173" s="241"/>
      <c r="O173" s="241"/>
      <c r="P173" s="241"/>
      <c r="Q173" s="241"/>
      <c r="R173" s="241"/>
      <c r="S173" s="241"/>
      <c r="T173" s="24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3" t="s">
        <v>188</v>
      </c>
      <c r="AU173" s="243" t="s">
        <v>90</v>
      </c>
      <c r="AV173" s="14" t="s">
        <v>90</v>
      </c>
      <c r="AW173" s="14" t="s">
        <v>36</v>
      </c>
      <c r="AX173" s="14" t="s">
        <v>88</v>
      </c>
      <c r="AY173" s="243" t="s">
        <v>179</v>
      </c>
    </row>
    <row r="174" s="12" customFormat="1" ht="22.8" customHeight="1">
      <c r="A174" s="12"/>
      <c r="B174" s="197"/>
      <c r="C174" s="198"/>
      <c r="D174" s="199" t="s">
        <v>79</v>
      </c>
      <c r="E174" s="210" t="s">
        <v>227</v>
      </c>
      <c r="F174" s="210" t="s">
        <v>471</v>
      </c>
      <c r="G174" s="198"/>
      <c r="H174" s="198"/>
      <c r="I174" s="198"/>
      <c r="J174" s="211">
        <f>BK174</f>
        <v>0</v>
      </c>
      <c r="K174" s="198"/>
      <c r="L174" s="202"/>
      <c r="M174" s="203"/>
      <c r="N174" s="204"/>
      <c r="O174" s="204"/>
      <c r="P174" s="205">
        <f>SUM(P175:P178)</f>
        <v>155.00904700000001</v>
      </c>
      <c r="Q174" s="204"/>
      <c r="R174" s="205">
        <f>SUM(R175:R178)</f>
        <v>49.700429999999997</v>
      </c>
      <c r="S174" s="204"/>
      <c r="T174" s="206">
        <f>SUM(T175:T178)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7" t="s">
        <v>88</v>
      </c>
      <c r="AT174" s="208" t="s">
        <v>79</v>
      </c>
      <c r="AU174" s="208" t="s">
        <v>88</v>
      </c>
      <c r="AY174" s="207" t="s">
        <v>179</v>
      </c>
      <c r="BK174" s="209">
        <f>SUM(BK175:BK178)</f>
        <v>0</v>
      </c>
    </row>
    <row r="175" s="2" customFormat="1" ht="24.15" customHeight="1">
      <c r="A175" s="33"/>
      <c r="B175" s="34"/>
      <c r="C175" s="212" t="s">
        <v>297</v>
      </c>
      <c r="D175" s="212" t="s">
        <v>181</v>
      </c>
      <c r="E175" s="213" t="s">
        <v>765</v>
      </c>
      <c r="F175" s="214" t="s">
        <v>766</v>
      </c>
      <c r="G175" s="215" t="s">
        <v>198</v>
      </c>
      <c r="H175" s="216">
        <v>397</v>
      </c>
      <c r="I175" s="217">
        <v>0</v>
      </c>
      <c r="J175" s="217">
        <f>ROUND(I175*H175,2)</f>
        <v>0</v>
      </c>
      <c r="K175" s="214" t="s">
        <v>185</v>
      </c>
      <c r="L175" s="39"/>
      <c r="M175" s="218" t="s">
        <v>1</v>
      </c>
      <c r="N175" s="219" t="s">
        <v>45</v>
      </c>
      <c r="O175" s="220">
        <v>0.14000000000000001</v>
      </c>
      <c r="P175" s="220">
        <f>O175*H175</f>
        <v>55.580000000000005</v>
      </c>
      <c r="Q175" s="220">
        <v>0.10095</v>
      </c>
      <c r="R175" s="220">
        <f>Q175*H175</f>
        <v>40.077149999999996</v>
      </c>
      <c r="S175" s="220">
        <v>0</v>
      </c>
      <c r="T175" s="221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22" t="s">
        <v>186</v>
      </c>
      <c r="AT175" s="222" t="s">
        <v>181</v>
      </c>
      <c r="AU175" s="222" t="s">
        <v>90</v>
      </c>
      <c r="AY175" s="17" t="s">
        <v>179</v>
      </c>
      <c r="BE175" s="223">
        <f>IF(N175="základní",J175,0)</f>
        <v>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7" t="s">
        <v>88</v>
      </c>
      <c r="BK175" s="223">
        <f>ROUND(I175*H175,2)</f>
        <v>0</v>
      </c>
      <c r="BL175" s="17" t="s">
        <v>186</v>
      </c>
      <c r="BM175" s="222" t="s">
        <v>767</v>
      </c>
    </row>
    <row r="176" s="2" customFormat="1" ht="16.5" customHeight="1">
      <c r="A176" s="33"/>
      <c r="B176" s="34"/>
      <c r="C176" s="244" t="s">
        <v>303</v>
      </c>
      <c r="D176" s="244" t="s">
        <v>278</v>
      </c>
      <c r="E176" s="245" t="s">
        <v>768</v>
      </c>
      <c r="F176" s="246" t="s">
        <v>769</v>
      </c>
      <c r="G176" s="247" t="s">
        <v>198</v>
      </c>
      <c r="H176" s="248">
        <v>400.97000000000003</v>
      </c>
      <c r="I176" s="249">
        <v>0</v>
      </c>
      <c r="J176" s="249">
        <f>ROUND(I176*H176,2)</f>
        <v>0</v>
      </c>
      <c r="K176" s="246" t="s">
        <v>185</v>
      </c>
      <c r="L176" s="250"/>
      <c r="M176" s="251" t="s">
        <v>1</v>
      </c>
      <c r="N176" s="252" t="s">
        <v>45</v>
      </c>
      <c r="O176" s="220">
        <v>0</v>
      </c>
      <c r="P176" s="220">
        <f>O176*H176</f>
        <v>0</v>
      </c>
      <c r="Q176" s="220">
        <v>0.024</v>
      </c>
      <c r="R176" s="220">
        <f>Q176*H176</f>
        <v>9.6232800000000012</v>
      </c>
      <c r="S176" s="220">
        <v>0</v>
      </c>
      <c r="T176" s="221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22" t="s">
        <v>124</v>
      </c>
      <c r="AT176" s="222" t="s">
        <v>278</v>
      </c>
      <c r="AU176" s="222" t="s">
        <v>90</v>
      </c>
      <c r="AY176" s="17" t="s">
        <v>179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7" t="s">
        <v>88</v>
      </c>
      <c r="BK176" s="223">
        <f>ROUND(I176*H176,2)</f>
        <v>0</v>
      </c>
      <c r="BL176" s="17" t="s">
        <v>186</v>
      </c>
      <c r="BM176" s="222" t="s">
        <v>770</v>
      </c>
    </row>
    <row r="177" s="14" customFormat="1">
      <c r="A177" s="14"/>
      <c r="B177" s="234"/>
      <c r="C177" s="235"/>
      <c r="D177" s="226" t="s">
        <v>188</v>
      </c>
      <c r="E177" s="236" t="s">
        <v>1</v>
      </c>
      <c r="F177" s="237" t="s">
        <v>771</v>
      </c>
      <c r="G177" s="235"/>
      <c r="H177" s="238">
        <v>400.97000000000003</v>
      </c>
      <c r="I177" s="235"/>
      <c r="J177" s="235"/>
      <c r="K177" s="235"/>
      <c r="L177" s="239"/>
      <c r="M177" s="240"/>
      <c r="N177" s="241"/>
      <c r="O177" s="241"/>
      <c r="P177" s="241"/>
      <c r="Q177" s="241"/>
      <c r="R177" s="241"/>
      <c r="S177" s="241"/>
      <c r="T177" s="24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3" t="s">
        <v>188</v>
      </c>
      <c r="AU177" s="243" t="s">
        <v>90</v>
      </c>
      <c r="AV177" s="14" t="s">
        <v>90</v>
      </c>
      <c r="AW177" s="14" t="s">
        <v>36</v>
      </c>
      <c r="AX177" s="14" t="s">
        <v>88</v>
      </c>
      <c r="AY177" s="243" t="s">
        <v>179</v>
      </c>
    </row>
    <row r="178" s="2" customFormat="1" ht="24.15" customHeight="1">
      <c r="A178" s="33"/>
      <c r="B178" s="34"/>
      <c r="C178" s="212" t="s">
        <v>309</v>
      </c>
      <c r="D178" s="212" t="s">
        <v>181</v>
      </c>
      <c r="E178" s="213" t="s">
        <v>772</v>
      </c>
      <c r="F178" s="214" t="s">
        <v>773</v>
      </c>
      <c r="G178" s="215" t="s">
        <v>269</v>
      </c>
      <c r="H178" s="216">
        <v>250.45099999999999</v>
      </c>
      <c r="I178" s="217">
        <v>0</v>
      </c>
      <c r="J178" s="217">
        <f>ROUND(I178*H178,2)</f>
        <v>0</v>
      </c>
      <c r="K178" s="214" t="s">
        <v>185</v>
      </c>
      <c r="L178" s="39"/>
      <c r="M178" s="263" t="s">
        <v>1</v>
      </c>
      <c r="N178" s="264" t="s">
        <v>45</v>
      </c>
      <c r="O178" s="265">
        <v>0.39700000000000002</v>
      </c>
      <c r="P178" s="265">
        <f>O178*H178</f>
        <v>99.429046999999997</v>
      </c>
      <c r="Q178" s="265">
        <v>0</v>
      </c>
      <c r="R178" s="265">
        <f>Q178*H178</f>
        <v>0</v>
      </c>
      <c r="S178" s="265">
        <v>0</v>
      </c>
      <c r="T178" s="266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22" t="s">
        <v>186</v>
      </c>
      <c r="AT178" s="222" t="s">
        <v>181</v>
      </c>
      <c r="AU178" s="222" t="s">
        <v>90</v>
      </c>
      <c r="AY178" s="17" t="s">
        <v>179</v>
      </c>
      <c r="BE178" s="223">
        <f>IF(N178="základní",J178,0)</f>
        <v>0</v>
      </c>
      <c r="BF178" s="223">
        <f>IF(N178="snížená",J178,0)</f>
        <v>0</v>
      </c>
      <c r="BG178" s="223">
        <f>IF(N178="zákl. přenesená",J178,0)</f>
        <v>0</v>
      </c>
      <c r="BH178" s="223">
        <f>IF(N178="sníž. přenesená",J178,0)</f>
        <v>0</v>
      </c>
      <c r="BI178" s="223">
        <f>IF(N178="nulová",J178,0)</f>
        <v>0</v>
      </c>
      <c r="BJ178" s="17" t="s">
        <v>88</v>
      </c>
      <c r="BK178" s="223">
        <f>ROUND(I178*H178,2)</f>
        <v>0</v>
      </c>
      <c r="BL178" s="17" t="s">
        <v>186</v>
      </c>
      <c r="BM178" s="222" t="s">
        <v>774</v>
      </c>
    </row>
    <row r="179" s="2" customFormat="1" ht="6.96" customHeight="1">
      <c r="A179" s="33"/>
      <c r="B179" s="60"/>
      <c r="C179" s="61"/>
      <c r="D179" s="61"/>
      <c r="E179" s="61"/>
      <c r="F179" s="61"/>
      <c r="G179" s="61"/>
      <c r="H179" s="61"/>
      <c r="I179" s="61"/>
      <c r="J179" s="61"/>
      <c r="K179" s="61"/>
      <c r="L179" s="39"/>
      <c r="M179" s="33"/>
      <c r="O179" s="33"/>
      <c r="P179" s="33"/>
      <c r="Q179" s="33"/>
      <c r="R179" s="33"/>
      <c r="S179" s="33"/>
      <c r="T179" s="33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</row>
  </sheetData>
  <sheetProtection sheet="1" autoFilter="0" formatColumns="0" formatRows="0" objects="1" scenarios="1" spinCount="100000" saltValue="5HwTgDo9t1uC8tvksbav20YgzhOLnu/1F+ubWYE4PeBh8vtrONqpkGg71x0eouAKlZtNvOyFBo7n88hnmqOrCA==" hashValue="19nS26r5CvUi2gActMn0lBVX7VyqLeEa27fZETKTzbt62AffC1XCJGOWDu4fES++884gYYdjcuvRDmSH0nF5Jg==" algorithmName="SHA-512" password="F8A3"/>
  <autoFilter ref="C119:K17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hidden="1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90</v>
      </c>
    </row>
    <row r="4" hidden="1" s="1" customFormat="1" ht="24.96" customHeight="1">
      <c r="B4" s="20"/>
      <c r="D4" s="133" t="s">
        <v>116</v>
      </c>
      <c r="L4" s="20"/>
      <c r="M4" s="134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5" t="s">
        <v>14</v>
      </c>
      <c r="L6" s="20"/>
    </row>
    <row r="7" hidden="1" s="1" customFormat="1" ht="16.5" customHeight="1">
      <c r="B7" s="20"/>
      <c r="E7" s="136" t="str">
        <f>'Rekapitulace stavby'!K6</f>
        <v>Rekonstrukce Stránčická - Hrdinů - Soupis prací</v>
      </c>
      <c r="F7" s="135"/>
      <c r="G7" s="135"/>
      <c r="H7" s="135"/>
      <c r="L7" s="20"/>
    </row>
    <row r="8" hidden="1" s="2" customFormat="1" ht="12" customHeight="1">
      <c r="A8" s="33"/>
      <c r="B8" s="39"/>
      <c r="C8" s="33"/>
      <c r="D8" s="135" t="s">
        <v>125</v>
      </c>
      <c r="E8" s="33"/>
      <c r="F8" s="33"/>
      <c r="G8" s="33"/>
      <c r="H8" s="33"/>
      <c r="I8" s="33"/>
      <c r="J8" s="33"/>
      <c r="K8" s="33"/>
      <c r="L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hidden="1" s="2" customFormat="1" ht="30" customHeight="1">
      <c r="A9" s="33"/>
      <c r="B9" s="39"/>
      <c r="C9" s="33"/>
      <c r="D9" s="33"/>
      <c r="E9" s="137" t="s">
        <v>775</v>
      </c>
      <c r="F9" s="33"/>
      <c r="G9" s="33"/>
      <c r="H9" s="33"/>
      <c r="I9" s="33"/>
      <c r="J9" s="33"/>
      <c r="K9" s="33"/>
      <c r="L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hidden="1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hidden="1" s="2" customFormat="1" ht="12" customHeight="1">
      <c r="A11" s="33"/>
      <c r="B11" s="39"/>
      <c r="C11" s="33"/>
      <c r="D11" s="135" t="s">
        <v>16</v>
      </c>
      <c r="E11" s="33"/>
      <c r="F11" s="138" t="s">
        <v>17</v>
      </c>
      <c r="G11" s="33"/>
      <c r="H11" s="33"/>
      <c r="I11" s="135" t="s">
        <v>18</v>
      </c>
      <c r="J11" s="138" t="s">
        <v>1</v>
      </c>
      <c r="K11" s="33"/>
      <c r="L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hidden="1" s="2" customFormat="1" ht="12" customHeight="1">
      <c r="A12" s="33"/>
      <c r="B12" s="39"/>
      <c r="C12" s="33"/>
      <c r="D12" s="135" t="s">
        <v>20</v>
      </c>
      <c r="E12" s="33"/>
      <c r="F12" s="138" t="s">
        <v>21</v>
      </c>
      <c r="G12" s="33"/>
      <c r="H12" s="33"/>
      <c r="I12" s="135" t="s">
        <v>22</v>
      </c>
      <c r="J12" s="139" t="str">
        <f>'Rekapitulace stavby'!AN8</f>
        <v>11. 10. 2023</v>
      </c>
      <c r="K12" s="33"/>
      <c r="L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hidden="1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hidden="1" s="2" customFormat="1" ht="12" customHeight="1">
      <c r="A14" s="33"/>
      <c r="B14" s="39"/>
      <c r="C14" s="33"/>
      <c r="D14" s="135" t="s">
        <v>28</v>
      </c>
      <c r="E14" s="33"/>
      <c r="F14" s="33"/>
      <c r="G14" s="33"/>
      <c r="H14" s="33"/>
      <c r="I14" s="135" t="s">
        <v>29</v>
      </c>
      <c r="J14" s="138" t="s">
        <v>1</v>
      </c>
      <c r="K14" s="33"/>
      <c r="L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hidden="1" s="2" customFormat="1" ht="18" customHeight="1">
      <c r="A15" s="33"/>
      <c r="B15" s="39"/>
      <c r="C15" s="33"/>
      <c r="D15" s="33"/>
      <c r="E15" s="138" t="s">
        <v>30</v>
      </c>
      <c r="F15" s="33"/>
      <c r="G15" s="33"/>
      <c r="H15" s="33"/>
      <c r="I15" s="135" t="s">
        <v>31</v>
      </c>
      <c r="J15" s="138" t="s">
        <v>1</v>
      </c>
      <c r="K15" s="33"/>
      <c r="L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hidden="1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hidden="1" s="2" customFormat="1" ht="12" customHeight="1">
      <c r="A17" s="33"/>
      <c r="B17" s="39"/>
      <c r="C17" s="33"/>
      <c r="D17" s="135" t="s">
        <v>32</v>
      </c>
      <c r="E17" s="33"/>
      <c r="F17" s="33"/>
      <c r="G17" s="33"/>
      <c r="H17" s="33"/>
      <c r="I17" s="135" t="s">
        <v>29</v>
      </c>
      <c r="J17" s="138" t="str">
        <f>'Rekapitulace stavby'!AN13</f>
        <v/>
      </c>
      <c r="K17" s="33"/>
      <c r="L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hidden="1" s="2" customFormat="1" ht="18" customHeight="1">
      <c r="A18" s="33"/>
      <c r="B18" s="39"/>
      <c r="C18" s="33"/>
      <c r="D18" s="33"/>
      <c r="E18" s="138" t="str">
        <f>'Rekapitulace stavby'!E14</f>
        <v xml:space="preserve"> </v>
      </c>
      <c r="F18" s="138"/>
      <c r="G18" s="138"/>
      <c r="H18" s="138"/>
      <c r="I18" s="135" t="s">
        <v>31</v>
      </c>
      <c r="J18" s="138" t="str">
        <f>'Rekapitulace stavby'!AN14</f>
        <v/>
      </c>
      <c r="K18" s="33"/>
      <c r="L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hidden="1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hidden="1" s="2" customFormat="1" ht="12" customHeight="1">
      <c r="A20" s="33"/>
      <c r="B20" s="39"/>
      <c r="C20" s="33"/>
      <c r="D20" s="135" t="s">
        <v>34</v>
      </c>
      <c r="E20" s="33"/>
      <c r="F20" s="33"/>
      <c r="G20" s="33"/>
      <c r="H20" s="33"/>
      <c r="I20" s="135" t="s">
        <v>29</v>
      </c>
      <c r="J20" s="138" t="s">
        <v>1</v>
      </c>
      <c r="K20" s="33"/>
      <c r="L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hidden="1" s="2" customFormat="1" ht="18" customHeight="1">
      <c r="A21" s="33"/>
      <c r="B21" s="39"/>
      <c r="C21" s="33"/>
      <c r="D21" s="33"/>
      <c r="E21" s="138" t="s">
        <v>35</v>
      </c>
      <c r="F21" s="33"/>
      <c r="G21" s="33"/>
      <c r="H21" s="33"/>
      <c r="I21" s="135" t="s">
        <v>31</v>
      </c>
      <c r="J21" s="138" t="s">
        <v>1</v>
      </c>
      <c r="K21" s="33"/>
      <c r="L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hidden="1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hidden="1" s="2" customFormat="1" ht="12" customHeight="1">
      <c r="A23" s="33"/>
      <c r="B23" s="39"/>
      <c r="C23" s="33"/>
      <c r="D23" s="135" t="s">
        <v>37</v>
      </c>
      <c r="E23" s="33"/>
      <c r="F23" s="33"/>
      <c r="G23" s="33"/>
      <c r="H23" s="33"/>
      <c r="I23" s="135" t="s">
        <v>29</v>
      </c>
      <c r="J23" s="138" t="s">
        <v>1</v>
      </c>
      <c r="K23" s="33"/>
      <c r="L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hidden="1" s="2" customFormat="1" ht="18" customHeight="1">
      <c r="A24" s="33"/>
      <c r="B24" s="39"/>
      <c r="C24" s="33"/>
      <c r="D24" s="33"/>
      <c r="E24" s="138" t="s">
        <v>38</v>
      </c>
      <c r="F24" s="33"/>
      <c r="G24" s="33"/>
      <c r="H24" s="33"/>
      <c r="I24" s="135" t="s">
        <v>31</v>
      </c>
      <c r="J24" s="138" t="s">
        <v>1</v>
      </c>
      <c r="K24" s="33"/>
      <c r="L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hidden="1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hidden="1" s="2" customFormat="1" ht="12" customHeight="1">
      <c r="A26" s="33"/>
      <c r="B26" s="39"/>
      <c r="C26" s="33"/>
      <c r="D26" s="135" t="s">
        <v>39</v>
      </c>
      <c r="E26" s="33"/>
      <c r="F26" s="33"/>
      <c r="G26" s="33"/>
      <c r="H26" s="33"/>
      <c r="I26" s="33"/>
      <c r="J26" s="33"/>
      <c r="K26" s="33"/>
      <c r="L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hidden="1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hidden="1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hidden="1" s="2" customFormat="1" ht="6.96" customHeight="1">
      <c r="A29" s="33"/>
      <c r="B29" s="39"/>
      <c r="C29" s="33"/>
      <c r="D29" s="144"/>
      <c r="E29" s="144"/>
      <c r="F29" s="144"/>
      <c r="G29" s="144"/>
      <c r="H29" s="144"/>
      <c r="I29" s="144"/>
      <c r="J29" s="144"/>
      <c r="K29" s="144"/>
      <c r="L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hidden="1" s="2" customFormat="1" ht="25.44" customHeight="1">
      <c r="A30" s="33"/>
      <c r="B30" s="39"/>
      <c r="C30" s="33"/>
      <c r="D30" s="145" t="s">
        <v>40</v>
      </c>
      <c r="E30" s="33"/>
      <c r="F30" s="33"/>
      <c r="G30" s="33"/>
      <c r="H30" s="33"/>
      <c r="I30" s="33"/>
      <c r="J30" s="146">
        <f>ROUND(J117, 2)</f>
        <v>0</v>
      </c>
      <c r="K30" s="33"/>
      <c r="L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hidden="1" s="2" customFormat="1" ht="6.96" customHeight="1">
      <c r="A31" s="33"/>
      <c r="B31" s="39"/>
      <c r="C31" s="33"/>
      <c r="D31" s="144"/>
      <c r="E31" s="144"/>
      <c r="F31" s="144"/>
      <c r="G31" s="144"/>
      <c r="H31" s="144"/>
      <c r="I31" s="144"/>
      <c r="J31" s="144"/>
      <c r="K31" s="144"/>
      <c r="L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hidden="1" s="2" customFormat="1" ht="14.4" customHeight="1">
      <c r="A32" s="33"/>
      <c r="B32" s="39"/>
      <c r="C32" s="33"/>
      <c r="D32" s="33"/>
      <c r="E32" s="33"/>
      <c r="F32" s="147" t="s">
        <v>42</v>
      </c>
      <c r="G32" s="33"/>
      <c r="H32" s="33"/>
      <c r="I32" s="147" t="s">
        <v>41</v>
      </c>
      <c r="J32" s="147" t="s">
        <v>43</v>
      </c>
      <c r="K32" s="33"/>
      <c r="L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hidden="1" s="2" customFormat="1" ht="14.4" customHeight="1">
      <c r="A33" s="33"/>
      <c r="B33" s="39"/>
      <c r="C33" s="33"/>
      <c r="D33" s="148" t="s">
        <v>44</v>
      </c>
      <c r="E33" s="135" t="s">
        <v>45</v>
      </c>
      <c r="F33" s="149">
        <f>ROUND((SUM(BE117:BE133)),  2)</f>
        <v>0</v>
      </c>
      <c r="G33" s="33"/>
      <c r="H33" s="33"/>
      <c r="I33" s="150">
        <v>0.20999999999999999</v>
      </c>
      <c r="J33" s="149">
        <f>ROUND(((SUM(BE117:BE133))*I33),  2)</f>
        <v>0</v>
      </c>
      <c r="K33" s="33"/>
      <c r="L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hidden="1" s="2" customFormat="1" ht="14.4" customHeight="1">
      <c r="A34" s="33"/>
      <c r="B34" s="39"/>
      <c r="C34" s="33"/>
      <c r="D34" s="33"/>
      <c r="E34" s="135" t="s">
        <v>46</v>
      </c>
      <c r="F34" s="149">
        <f>ROUND((SUM(BF117:BF133)),  2)</f>
        <v>0</v>
      </c>
      <c r="G34" s="33"/>
      <c r="H34" s="33"/>
      <c r="I34" s="150">
        <v>0.14999999999999999</v>
      </c>
      <c r="J34" s="149">
        <f>ROUND(((SUM(BF117:BF133))*I34),  2)</f>
        <v>0</v>
      </c>
      <c r="K34" s="33"/>
      <c r="L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5" t="s">
        <v>47</v>
      </c>
      <c r="F35" s="149">
        <f>ROUND((SUM(BG117:BG133)),  2)</f>
        <v>0</v>
      </c>
      <c r="G35" s="33"/>
      <c r="H35" s="33"/>
      <c r="I35" s="150">
        <v>0.20999999999999999</v>
      </c>
      <c r="J35" s="149">
        <f>0</f>
        <v>0</v>
      </c>
      <c r="K35" s="33"/>
      <c r="L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5" t="s">
        <v>48</v>
      </c>
      <c r="F36" s="149">
        <f>ROUND((SUM(BH117:BH133)),  2)</f>
        <v>0</v>
      </c>
      <c r="G36" s="33"/>
      <c r="H36" s="33"/>
      <c r="I36" s="150">
        <v>0.14999999999999999</v>
      </c>
      <c r="J36" s="149">
        <f>0</f>
        <v>0</v>
      </c>
      <c r="K36" s="33"/>
      <c r="L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5" t="s">
        <v>49</v>
      </c>
      <c r="F37" s="149">
        <f>ROUND((SUM(BI117:BI133)),  2)</f>
        <v>0</v>
      </c>
      <c r="G37" s="33"/>
      <c r="H37" s="33"/>
      <c r="I37" s="150">
        <v>0</v>
      </c>
      <c r="J37" s="149">
        <f>0</f>
        <v>0</v>
      </c>
      <c r="K37" s="33"/>
      <c r="L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25.44" customHeight="1">
      <c r="A39" s="33"/>
      <c r="B39" s="39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57"/>
      <c r="D50" s="158" t="s">
        <v>53</v>
      </c>
      <c r="E50" s="159"/>
      <c r="F50" s="159"/>
      <c r="G50" s="158" t="s">
        <v>54</v>
      </c>
      <c r="H50" s="159"/>
      <c r="I50" s="159"/>
      <c r="J50" s="159"/>
      <c r="K50" s="159"/>
      <c r="L50" s="57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3"/>
      <c r="B61" s="39"/>
      <c r="C61" s="33"/>
      <c r="D61" s="160" t="s">
        <v>55</v>
      </c>
      <c r="E61" s="161"/>
      <c r="F61" s="162" t="s">
        <v>56</v>
      </c>
      <c r="G61" s="160" t="s">
        <v>55</v>
      </c>
      <c r="H61" s="161"/>
      <c r="I61" s="161"/>
      <c r="J61" s="163" t="s">
        <v>56</v>
      </c>
      <c r="K61" s="161"/>
      <c r="L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3"/>
      <c r="B65" s="39"/>
      <c r="C65" s="33"/>
      <c r="D65" s="158" t="s">
        <v>57</v>
      </c>
      <c r="E65" s="164"/>
      <c r="F65" s="164"/>
      <c r="G65" s="158" t="s">
        <v>58</v>
      </c>
      <c r="H65" s="164"/>
      <c r="I65" s="164"/>
      <c r="J65" s="164"/>
      <c r="K65" s="164"/>
      <c r="L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3"/>
      <c r="B76" s="39"/>
      <c r="C76" s="33"/>
      <c r="D76" s="160" t="s">
        <v>55</v>
      </c>
      <c r="E76" s="161"/>
      <c r="F76" s="162" t="s">
        <v>56</v>
      </c>
      <c r="G76" s="160" t="s">
        <v>55</v>
      </c>
      <c r="H76" s="161"/>
      <c r="I76" s="161"/>
      <c r="J76" s="163" t="s">
        <v>56</v>
      </c>
      <c r="K76" s="161"/>
      <c r="L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hidden="1" s="2" customFormat="1" ht="14.4" customHeight="1">
      <c r="A77" s="33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hidden="1"/>
    <row r="79" hidden="1"/>
    <row r="80" hidden="1"/>
    <row r="81" hidden="1" s="2" customFormat="1" ht="6.96" customHeight="1">
      <c r="A81" s="33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hidden="1" s="2" customFormat="1" ht="24.96" customHeight="1">
      <c r="A82" s="33"/>
      <c r="B82" s="34"/>
      <c r="C82" s="23" t="s">
        <v>153</v>
      </c>
      <c r="D82" s="35"/>
      <c r="E82" s="35"/>
      <c r="F82" s="35"/>
      <c r="G82" s="35"/>
      <c r="H82" s="35"/>
      <c r="I82" s="35"/>
      <c r="J82" s="35"/>
      <c r="K82" s="35"/>
      <c r="L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hidden="1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hidden="1" s="2" customFormat="1" ht="12" customHeight="1">
      <c r="A84" s="33"/>
      <c r="B84" s="34"/>
      <c r="C84" s="29" t="s">
        <v>14</v>
      </c>
      <c r="D84" s="35"/>
      <c r="E84" s="35"/>
      <c r="F84" s="35"/>
      <c r="G84" s="35"/>
      <c r="H84" s="35"/>
      <c r="I84" s="35"/>
      <c r="J84" s="35"/>
      <c r="K84" s="35"/>
      <c r="L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hidden="1" s="2" customFormat="1" ht="16.5" customHeight="1">
      <c r="A85" s="33"/>
      <c r="B85" s="34"/>
      <c r="C85" s="35"/>
      <c r="D85" s="35"/>
      <c r="E85" s="169" t="str">
        <f>E7</f>
        <v>Rekonstrukce Stránčická - Hrdinů - Soupis prací</v>
      </c>
      <c r="F85" s="29"/>
      <c r="G85" s="29"/>
      <c r="H85" s="29"/>
      <c r="I85" s="35"/>
      <c r="J85" s="35"/>
      <c r="K85" s="35"/>
      <c r="L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hidden="1" s="2" customFormat="1" ht="12" customHeight="1">
      <c r="A86" s="33"/>
      <c r="B86" s="34"/>
      <c r="C86" s="29" t="s">
        <v>125</v>
      </c>
      <c r="D86" s="35"/>
      <c r="E86" s="35"/>
      <c r="F86" s="35"/>
      <c r="G86" s="35"/>
      <c r="H86" s="35"/>
      <c r="I86" s="35"/>
      <c r="J86" s="35"/>
      <c r="K86" s="35"/>
      <c r="L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hidden="1" s="2" customFormat="1" ht="30" customHeight="1">
      <c r="A87" s="33"/>
      <c r="B87" s="34"/>
      <c r="C87" s="35"/>
      <c r="D87" s="35"/>
      <c r="E87" s="70" t="str">
        <f>E9</f>
        <v xml:space="preserve">SO 101.1 - SO 101.1  VRN/DRN Vedlejší a doplňkové rozpočtové náklady pro SO 101</v>
      </c>
      <c r="F87" s="35"/>
      <c r="G87" s="35"/>
      <c r="H87" s="35"/>
      <c r="I87" s="35"/>
      <c r="J87" s="35"/>
      <c r="K87" s="35"/>
      <c r="L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hidden="1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hidden="1" s="2" customFormat="1" ht="12" customHeight="1">
      <c r="A89" s="33"/>
      <c r="B89" s="34"/>
      <c r="C89" s="29" t="s">
        <v>20</v>
      </c>
      <c r="D89" s="35"/>
      <c r="E89" s="35"/>
      <c r="F89" s="26" t="str">
        <f>F12</f>
        <v>k.ú. Všestary, Stránčice</v>
      </c>
      <c r="G89" s="35"/>
      <c r="H89" s="35"/>
      <c r="I89" s="29" t="s">
        <v>22</v>
      </c>
      <c r="J89" s="73" t="str">
        <f>IF(J12="","",J12)</f>
        <v>11. 10. 2023</v>
      </c>
      <c r="K89" s="35"/>
      <c r="L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hidden="1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hidden="1" s="2" customFormat="1" ht="15.15" customHeight="1">
      <c r="A91" s="33"/>
      <c r="B91" s="34"/>
      <c r="C91" s="29" t="s">
        <v>28</v>
      </c>
      <c r="D91" s="35"/>
      <c r="E91" s="35"/>
      <c r="F91" s="26" t="str">
        <f>E15</f>
        <v>Obec Všestary</v>
      </c>
      <c r="G91" s="35"/>
      <c r="H91" s="35"/>
      <c r="I91" s="29" t="s">
        <v>34</v>
      </c>
      <c r="J91" s="31" t="str">
        <f>E21</f>
        <v>ing. Miroslav Dvořan</v>
      </c>
      <c r="K91" s="35"/>
      <c r="L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hidden="1" s="2" customFormat="1" ht="15.15" customHeight="1">
      <c r="A92" s="33"/>
      <c r="B92" s="34"/>
      <c r="C92" s="29" t="s">
        <v>32</v>
      </c>
      <c r="D92" s="35"/>
      <c r="E92" s="35"/>
      <c r="F92" s="26" t="str">
        <f>IF(E18="","",E18)</f>
        <v xml:space="preserve"> </v>
      </c>
      <c r="G92" s="35"/>
      <c r="H92" s="35"/>
      <c r="I92" s="29" t="s">
        <v>37</v>
      </c>
      <c r="J92" s="31" t="str">
        <f>E24</f>
        <v>Roman Valík</v>
      </c>
      <c r="K92" s="35"/>
      <c r="L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hidden="1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hidden="1" s="2" customFormat="1" ht="29.28" customHeight="1">
      <c r="A94" s="33"/>
      <c r="B94" s="34"/>
      <c r="C94" s="170" t="s">
        <v>154</v>
      </c>
      <c r="D94" s="171"/>
      <c r="E94" s="171"/>
      <c r="F94" s="171"/>
      <c r="G94" s="171"/>
      <c r="H94" s="171"/>
      <c r="I94" s="171"/>
      <c r="J94" s="172" t="s">
        <v>155</v>
      </c>
      <c r="K94" s="171"/>
      <c r="L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hidden="1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hidden="1" s="2" customFormat="1" ht="22.8" customHeight="1">
      <c r="A96" s="33"/>
      <c r="B96" s="34"/>
      <c r="C96" s="173" t="s">
        <v>156</v>
      </c>
      <c r="D96" s="35"/>
      <c r="E96" s="35"/>
      <c r="F96" s="35"/>
      <c r="G96" s="35"/>
      <c r="H96" s="35"/>
      <c r="I96" s="35"/>
      <c r="J96" s="104">
        <f>J117</f>
        <v>0</v>
      </c>
      <c r="K96" s="35"/>
      <c r="L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7" t="s">
        <v>157</v>
      </c>
    </row>
    <row r="97" hidden="1" s="9" customFormat="1" ht="24.96" customHeight="1">
      <c r="A97" s="9"/>
      <c r="B97" s="174"/>
      <c r="C97" s="175"/>
      <c r="D97" s="176" t="s">
        <v>639</v>
      </c>
      <c r="E97" s="177"/>
      <c r="F97" s="177"/>
      <c r="G97" s="177"/>
      <c r="H97" s="177"/>
      <c r="I97" s="177"/>
      <c r="J97" s="178">
        <f>J118</f>
        <v>0</v>
      </c>
      <c r="K97" s="175"/>
      <c r="L97" s="17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57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hidden="1" s="2" customFormat="1" ht="6.96" customHeight="1">
      <c r="A99" s="33"/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57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hidden="1"/>
    <row r="101" hidden="1"/>
    <row r="102" hidden="1"/>
    <row r="103" s="2" customFormat="1" ht="6.96" customHeight="1">
      <c r="A103" s="33"/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57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24.96" customHeight="1">
      <c r="A104" s="33"/>
      <c r="B104" s="34"/>
      <c r="C104" s="23" t="s">
        <v>164</v>
      </c>
      <c r="D104" s="35"/>
      <c r="E104" s="35"/>
      <c r="F104" s="35"/>
      <c r="G104" s="35"/>
      <c r="H104" s="35"/>
      <c r="I104" s="35"/>
      <c r="J104" s="35"/>
      <c r="K104" s="35"/>
      <c r="L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6.96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12" customHeight="1">
      <c r="A106" s="33"/>
      <c r="B106" s="34"/>
      <c r="C106" s="29" t="s">
        <v>14</v>
      </c>
      <c r="D106" s="35"/>
      <c r="E106" s="35"/>
      <c r="F106" s="35"/>
      <c r="G106" s="35"/>
      <c r="H106" s="35"/>
      <c r="I106" s="35"/>
      <c r="J106" s="35"/>
      <c r="K106" s="35"/>
      <c r="L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="2" customFormat="1" ht="16.5" customHeight="1">
      <c r="A107" s="33"/>
      <c r="B107" s="34"/>
      <c r="C107" s="35"/>
      <c r="D107" s="35"/>
      <c r="E107" s="169" t="str">
        <f>E7</f>
        <v>Rekonstrukce Stránčická - Hrdinů - Soupis prací</v>
      </c>
      <c r="F107" s="29"/>
      <c r="G107" s="29"/>
      <c r="H107" s="29"/>
      <c r="I107" s="35"/>
      <c r="J107" s="35"/>
      <c r="K107" s="35"/>
      <c r="L107" s="57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="2" customFormat="1" ht="12" customHeight="1">
      <c r="A108" s="33"/>
      <c r="B108" s="34"/>
      <c r="C108" s="29" t="s">
        <v>125</v>
      </c>
      <c r="D108" s="35"/>
      <c r="E108" s="35"/>
      <c r="F108" s="35"/>
      <c r="G108" s="35"/>
      <c r="H108" s="35"/>
      <c r="I108" s="35"/>
      <c r="J108" s="35"/>
      <c r="K108" s="35"/>
      <c r="L108" s="57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30" customHeight="1">
      <c r="A109" s="33"/>
      <c r="B109" s="34"/>
      <c r="C109" s="35"/>
      <c r="D109" s="35"/>
      <c r="E109" s="70" t="str">
        <f>E9</f>
        <v xml:space="preserve">SO 101.1 - SO 101.1  VRN/DRN Vedlejší a doplňkové rozpočtové náklady pro SO 101</v>
      </c>
      <c r="F109" s="35"/>
      <c r="G109" s="35"/>
      <c r="H109" s="35"/>
      <c r="I109" s="35"/>
      <c r="J109" s="35"/>
      <c r="K109" s="35"/>
      <c r="L109" s="57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6.96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12" customHeight="1">
      <c r="A111" s="33"/>
      <c r="B111" s="34"/>
      <c r="C111" s="29" t="s">
        <v>20</v>
      </c>
      <c r="D111" s="35"/>
      <c r="E111" s="35"/>
      <c r="F111" s="26" t="str">
        <f>F12</f>
        <v>k.ú. Všestary, Stránčice</v>
      </c>
      <c r="G111" s="35"/>
      <c r="H111" s="35"/>
      <c r="I111" s="29" t="s">
        <v>22</v>
      </c>
      <c r="J111" s="73" t="str">
        <f>IF(J12="","",J12)</f>
        <v>11. 10. 2023</v>
      </c>
      <c r="K111" s="35"/>
      <c r="L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5.15" customHeight="1">
      <c r="A113" s="33"/>
      <c r="B113" s="34"/>
      <c r="C113" s="29" t="s">
        <v>28</v>
      </c>
      <c r="D113" s="35"/>
      <c r="E113" s="35"/>
      <c r="F113" s="26" t="str">
        <f>E15</f>
        <v>Obec Všestary</v>
      </c>
      <c r="G113" s="35"/>
      <c r="H113" s="35"/>
      <c r="I113" s="29" t="s">
        <v>34</v>
      </c>
      <c r="J113" s="31" t="str">
        <f>E21</f>
        <v>ing. Miroslav Dvořan</v>
      </c>
      <c r="K113" s="35"/>
      <c r="L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5.15" customHeight="1">
      <c r="A114" s="33"/>
      <c r="B114" s="34"/>
      <c r="C114" s="29" t="s">
        <v>32</v>
      </c>
      <c r="D114" s="35"/>
      <c r="E114" s="35"/>
      <c r="F114" s="26" t="str">
        <f>IF(E18="","",E18)</f>
        <v xml:space="preserve"> </v>
      </c>
      <c r="G114" s="35"/>
      <c r="H114" s="35"/>
      <c r="I114" s="29" t="s">
        <v>37</v>
      </c>
      <c r="J114" s="31" t="str">
        <f>E24</f>
        <v>Roman Valík</v>
      </c>
      <c r="K114" s="35"/>
      <c r="L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0.32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11" customFormat="1" ht="29.28" customHeight="1">
      <c r="A116" s="186"/>
      <c r="B116" s="187"/>
      <c r="C116" s="188" t="s">
        <v>165</v>
      </c>
      <c r="D116" s="189" t="s">
        <v>65</v>
      </c>
      <c r="E116" s="189" t="s">
        <v>61</v>
      </c>
      <c r="F116" s="189" t="s">
        <v>62</v>
      </c>
      <c r="G116" s="189" t="s">
        <v>166</v>
      </c>
      <c r="H116" s="189" t="s">
        <v>167</v>
      </c>
      <c r="I116" s="189" t="s">
        <v>168</v>
      </c>
      <c r="J116" s="189" t="s">
        <v>155</v>
      </c>
      <c r="K116" s="190" t="s">
        <v>169</v>
      </c>
      <c r="L116" s="191"/>
      <c r="M116" s="94" t="s">
        <v>1</v>
      </c>
      <c r="N116" s="95" t="s">
        <v>44</v>
      </c>
      <c r="O116" s="95" t="s">
        <v>170</v>
      </c>
      <c r="P116" s="95" t="s">
        <v>171</v>
      </c>
      <c r="Q116" s="95" t="s">
        <v>172</v>
      </c>
      <c r="R116" s="95" t="s">
        <v>173</v>
      </c>
      <c r="S116" s="95" t="s">
        <v>174</v>
      </c>
      <c r="T116" s="96" t="s">
        <v>175</v>
      </c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6"/>
    </row>
    <row r="117" s="2" customFormat="1" ht="22.8" customHeight="1">
      <c r="A117" s="33"/>
      <c r="B117" s="34"/>
      <c r="C117" s="101" t="s">
        <v>176</v>
      </c>
      <c r="D117" s="35"/>
      <c r="E117" s="35"/>
      <c r="F117" s="35"/>
      <c r="G117" s="35"/>
      <c r="H117" s="35"/>
      <c r="I117" s="35"/>
      <c r="J117" s="192">
        <f>BK117</f>
        <v>0</v>
      </c>
      <c r="K117" s="35"/>
      <c r="L117" s="39"/>
      <c r="M117" s="97"/>
      <c r="N117" s="193"/>
      <c r="O117" s="98"/>
      <c r="P117" s="194">
        <f>P118</f>
        <v>0</v>
      </c>
      <c r="Q117" s="98"/>
      <c r="R117" s="194">
        <f>R118</f>
        <v>0</v>
      </c>
      <c r="S117" s="98"/>
      <c r="T117" s="195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7" t="s">
        <v>79</v>
      </c>
      <c r="AU117" s="17" t="s">
        <v>157</v>
      </c>
      <c r="BK117" s="196">
        <f>BK118</f>
        <v>0</v>
      </c>
    </row>
    <row r="118" s="12" customFormat="1" ht="25.92" customHeight="1">
      <c r="A118" s="12"/>
      <c r="B118" s="197"/>
      <c r="C118" s="198"/>
      <c r="D118" s="199" t="s">
        <v>79</v>
      </c>
      <c r="E118" s="200" t="s">
        <v>640</v>
      </c>
      <c r="F118" s="200" t="s">
        <v>641</v>
      </c>
      <c r="G118" s="198"/>
      <c r="H118" s="198"/>
      <c r="I118" s="198"/>
      <c r="J118" s="201">
        <f>BK118</f>
        <v>0</v>
      </c>
      <c r="K118" s="198"/>
      <c r="L118" s="202"/>
      <c r="M118" s="203"/>
      <c r="N118" s="204"/>
      <c r="O118" s="204"/>
      <c r="P118" s="205">
        <f>SUM(P119:P133)</f>
        <v>0</v>
      </c>
      <c r="Q118" s="204"/>
      <c r="R118" s="205">
        <f>SUM(R119:R133)</f>
        <v>0</v>
      </c>
      <c r="S118" s="204"/>
      <c r="T118" s="206">
        <f>SUM(T119:T133)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7" t="s">
        <v>205</v>
      </c>
      <c r="AT118" s="208" t="s">
        <v>79</v>
      </c>
      <c r="AU118" s="208" t="s">
        <v>80</v>
      </c>
      <c r="AY118" s="207" t="s">
        <v>179</v>
      </c>
      <c r="BK118" s="209">
        <f>SUM(BK119:BK133)</f>
        <v>0</v>
      </c>
    </row>
    <row r="119" s="2" customFormat="1" ht="16.5" customHeight="1">
      <c r="A119" s="33"/>
      <c r="B119" s="34"/>
      <c r="C119" s="212" t="s">
        <v>88</v>
      </c>
      <c r="D119" s="212" t="s">
        <v>181</v>
      </c>
      <c r="E119" s="213" t="s">
        <v>642</v>
      </c>
      <c r="F119" s="214" t="s">
        <v>643</v>
      </c>
      <c r="G119" s="215" t="s">
        <v>384</v>
      </c>
      <c r="H119" s="216">
        <v>1</v>
      </c>
      <c r="I119" s="217">
        <v>0</v>
      </c>
      <c r="J119" s="217">
        <f>ROUND(I119*H119,2)</f>
        <v>0</v>
      </c>
      <c r="K119" s="214" t="s">
        <v>1</v>
      </c>
      <c r="L119" s="39"/>
      <c r="M119" s="218" t="s">
        <v>1</v>
      </c>
      <c r="N119" s="219" t="s">
        <v>45</v>
      </c>
      <c r="O119" s="220">
        <v>0</v>
      </c>
      <c r="P119" s="220">
        <f>O119*H119</f>
        <v>0</v>
      </c>
      <c r="Q119" s="220">
        <v>0</v>
      </c>
      <c r="R119" s="220">
        <f>Q119*H119</f>
        <v>0</v>
      </c>
      <c r="S119" s="220">
        <v>0</v>
      </c>
      <c r="T119" s="221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22" t="s">
        <v>644</v>
      </c>
      <c r="AT119" s="222" t="s">
        <v>181</v>
      </c>
      <c r="AU119" s="222" t="s">
        <v>88</v>
      </c>
      <c r="AY119" s="17" t="s">
        <v>179</v>
      </c>
      <c r="BE119" s="223">
        <f>IF(N119="základní",J119,0)</f>
        <v>0</v>
      </c>
      <c r="BF119" s="223">
        <f>IF(N119="snížená",J119,0)</f>
        <v>0</v>
      </c>
      <c r="BG119" s="223">
        <f>IF(N119="zákl. přenesená",J119,0)</f>
        <v>0</v>
      </c>
      <c r="BH119" s="223">
        <f>IF(N119="sníž. přenesená",J119,0)</f>
        <v>0</v>
      </c>
      <c r="BI119" s="223">
        <f>IF(N119="nulová",J119,0)</f>
        <v>0</v>
      </c>
      <c r="BJ119" s="17" t="s">
        <v>88</v>
      </c>
      <c r="BK119" s="223">
        <f>ROUND(I119*H119,2)</f>
        <v>0</v>
      </c>
      <c r="BL119" s="17" t="s">
        <v>644</v>
      </c>
      <c r="BM119" s="222" t="s">
        <v>776</v>
      </c>
    </row>
    <row r="120" s="2" customFormat="1" ht="16.5" customHeight="1">
      <c r="A120" s="33"/>
      <c r="B120" s="34"/>
      <c r="C120" s="212" t="s">
        <v>90</v>
      </c>
      <c r="D120" s="212" t="s">
        <v>181</v>
      </c>
      <c r="E120" s="213" t="s">
        <v>646</v>
      </c>
      <c r="F120" s="214" t="s">
        <v>647</v>
      </c>
      <c r="G120" s="215" t="s">
        <v>384</v>
      </c>
      <c r="H120" s="216">
        <v>1</v>
      </c>
      <c r="I120" s="217">
        <v>0</v>
      </c>
      <c r="J120" s="217">
        <f>ROUND(I120*H120,2)</f>
        <v>0</v>
      </c>
      <c r="K120" s="214" t="s">
        <v>185</v>
      </c>
      <c r="L120" s="39"/>
      <c r="M120" s="218" t="s">
        <v>1</v>
      </c>
      <c r="N120" s="219" t="s">
        <v>45</v>
      </c>
      <c r="O120" s="220">
        <v>0</v>
      </c>
      <c r="P120" s="220">
        <f>O120*H120</f>
        <v>0</v>
      </c>
      <c r="Q120" s="220">
        <v>0</v>
      </c>
      <c r="R120" s="220">
        <f>Q120*H120</f>
        <v>0</v>
      </c>
      <c r="S120" s="220">
        <v>0</v>
      </c>
      <c r="T120" s="221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222" t="s">
        <v>644</v>
      </c>
      <c r="AT120" s="222" t="s">
        <v>181</v>
      </c>
      <c r="AU120" s="222" t="s">
        <v>88</v>
      </c>
      <c r="AY120" s="17" t="s">
        <v>179</v>
      </c>
      <c r="BE120" s="223">
        <f>IF(N120="základní",J120,0)</f>
        <v>0</v>
      </c>
      <c r="BF120" s="223">
        <f>IF(N120="snížená",J120,0)</f>
        <v>0</v>
      </c>
      <c r="BG120" s="223">
        <f>IF(N120="zákl. přenesená",J120,0)</f>
        <v>0</v>
      </c>
      <c r="BH120" s="223">
        <f>IF(N120="sníž. přenesená",J120,0)</f>
        <v>0</v>
      </c>
      <c r="BI120" s="223">
        <f>IF(N120="nulová",J120,0)</f>
        <v>0</v>
      </c>
      <c r="BJ120" s="17" t="s">
        <v>88</v>
      </c>
      <c r="BK120" s="223">
        <f>ROUND(I120*H120,2)</f>
        <v>0</v>
      </c>
      <c r="BL120" s="17" t="s">
        <v>644</v>
      </c>
      <c r="BM120" s="222" t="s">
        <v>777</v>
      </c>
    </row>
    <row r="121" s="2" customFormat="1" ht="16.5" customHeight="1">
      <c r="A121" s="33"/>
      <c r="B121" s="34"/>
      <c r="C121" s="212" t="s">
        <v>195</v>
      </c>
      <c r="D121" s="212" t="s">
        <v>181</v>
      </c>
      <c r="E121" s="213" t="s">
        <v>649</v>
      </c>
      <c r="F121" s="214" t="s">
        <v>650</v>
      </c>
      <c r="G121" s="215" t="s">
        <v>384</v>
      </c>
      <c r="H121" s="216">
        <v>1</v>
      </c>
      <c r="I121" s="217">
        <v>0</v>
      </c>
      <c r="J121" s="217">
        <f>ROUND(I121*H121,2)</f>
        <v>0</v>
      </c>
      <c r="K121" s="214" t="s">
        <v>185</v>
      </c>
      <c r="L121" s="39"/>
      <c r="M121" s="218" t="s">
        <v>1</v>
      </c>
      <c r="N121" s="219" t="s">
        <v>45</v>
      </c>
      <c r="O121" s="220">
        <v>0</v>
      </c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22" t="s">
        <v>644</v>
      </c>
      <c r="AT121" s="222" t="s">
        <v>181</v>
      </c>
      <c r="AU121" s="222" t="s">
        <v>88</v>
      </c>
      <c r="AY121" s="17" t="s">
        <v>179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7" t="s">
        <v>88</v>
      </c>
      <c r="BK121" s="223">
        <f>ROUND(I121*H121,2)</f>
        <v>0</v>
      </c>
      <c r="BL121" s="17" t="s">
        <v>644</v>
      </c>
      <c r="BM121" s="222" t="s">
        <v>778</v>
      </c>
    </row>
    <row r="122" s="2" customFormat="1" ht="16.5" customHeight="1">
      <c r="A122" s="33"/>
      <c r="B122" s="34"/>
      <c r="C122" s="212" t="s">
        <v>186</v>
      </c>
      <c r="D122" s="212" t="s">
        <v>181</v>
      </c>
      <c r="E122" s="213" t="s">
        <v>652</v>
      </c>
      <c r="F122" s="214" t="s">
        <v>653</v>
      </c>
      <c r="G122" s="215" t="s">
        <v>384</v>
      </c>
      <c r="H122" s="216">
        <v>1</v>
      </c>
      <c r="I122" s="217">
        <v>0</v>
      </c>
      <c r="J122" s="217">
        <f>ROUND(I122*H122,2)</f>
        <v>0</v>
      </c>
      <c r="K122" s="214" t="s">
        <v>1</v>
      </c>
      <c r="L122" s="39"/>
      <c r="M122" s="218" t="s">
        <v>1</v>
      </c>
      <c r="N122" s="219" t="s">
        <v>45</v>
      </c>
      <c r="O122" s="220">
        <v>0</v>
      </c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22" t="s">
        <v>644</v>
      </c>
      <c r="AT122" s="222" t="s">
        <v>181</v>
      </c>
      <c r="AU122" s="222" t="s">
        <v>88</v>
      </c>
      <c r="AY122" s="17" t="s">
        <v>179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7" t="s">
        <v>88</v>
      </c>
      <c r="BK122" s="223">
        <f>ROUND(I122*H122,2)</f>
        <v>0</v>
      </c>
      <c r="BL122" s="17" t="s">
        <v>644</v>
      </c>
      <c r="BM122" s="222" t="s">
        <v>779</v>
      </c>
    </row>
    <row r="123" s="2" customFormat="1" ht="16.5" customHeight="1">
      <c r="A123" s="33"/>
      <c r="B123" s="34"/>
      <c r="C123" s="212" t="s">
        <v>205</v>
      </c>
      <c r="D123" s="212" t="s">
        <v>181</v>
      </c>
      <c r="E123" s="213" t="s">
        <v>655</v>
      </c>
      <c r="F123" s="214" t="s">
        <v>656</v>
      </c>
      <c r="G123" s="215" t="s">
        <v>384</v>
      </c>
      <c r="H123" s="216">
        <v>1</v>
      </c>
      <c r="I123" s="217">
        <v>0</v>
      </c>
      <c r="J123" s="217">
        <f>ROUND(I123*H123,2)</f>
        <v>0</v>
      </c>
      <c r="K123" s="214" t="s">
        <v>1</v>
      </c>
      <c r="L123" s="39"/>
      <c r="M123" s="218" t="s">
        <v>1</v>
      </c>
      <c r="N123" s="219" t="s">
        <v>45</v>
      </c>
      <c r="O123" s="220">
        <v>0</v>
      </c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22" t="s">
        <v>644</v>
      </c>
      <c r="AT123" s="222" t="s">
        <v>181</v>
      </c>
      <c r="AU123" s="222" t="s">
        <v>88</v>
      </c>
      <c r="AY123" s="17" t="s">
        <v>179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7" t="s">
        <v>88</v>
      </c>
      <c r="BK123" s="223">
        <f>ROUND(I123*H123,2)</f>
        <v>0</v>
      </c>
      <c r="BL123" s="17" t="s">
        <v>644</v>
      </c>
      <c r="BM123" s="222" t="s">
        <v>780</v>
      </c>
    </row>
    <row r="124" s="14" customFormat="1">
      <c r="A124" s="14"/>
      <c r="B124" s="234"/>
      <c r="C124" s="235"/>
      <c r="D124" s="226" t="s">
        <v>188</v>
      </c>
      <c r="E124" s="236" t="s">
        <v>1</v>
      </c>
      <c r="F124" s="237" t="s">
        <v>658</v>
      </c>
      <c r="G124" s="235"/>
      <c r="H124" s="238">
        <v>1</v>
      </c>
      <c r="I124" s="235"/>
      <c r="J124" s="235"/>
      <c r="K124" s="235"/>
      <c r="L124" s="239"/>
      <c r="M124" s="240"/>
      <c r="N124" s="241"/>
      <c r="O124" s="241"/>
      <c r="P124" s="241"/>
      <c r="Q124" s="241"/>
      <c r="R124" s="241"/>
      <c r="S124" s="241"/>
      <c r="T124" s="24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3" t="s">
        <v>188</v>
      </c>
      <c r="AU124" s="243" t="s">
        <v>88</v>
      </c>
      <c r="AV124" s="14" t="s">
        <v>90</v>
      </c>
      <c r="AW124" s="14" t="s">
        <v>36</v>
      </c>
      <c r="AX124" s="14" t="s">
        <v>88</v>
      </c>
      <c r="AY124" s="243" t="s">
        <v>179</v>
      </c>
    </row>
    <row r="125" s="2" customFormat="1" ht="16.5" customHeight="1">
      <c r="A125" s="33"/>
      <c r="B125" s="34"/>
      <c r="C125" s="212" t="s">
        <v>211</v>
      </c>
      <c r="D125" s="212" t="s">
        <v>181</v>
      </c>
      <c r="E125" s="213" t="s">
        <v>659</v>
      </c>
      <c r="F125" s="214" t="s">
        <v>660</v>
      </c>
      <c r="G125" s="215" t="s">
        <v>384</v>
      </c>
      <c r="H125" s="216">
        <v>1</v>
      </c>
      <c r="I125" s="217">
        <v>0</v>
      </c>
      <c r="J125" s="217">
        <f>ROUND(I125*H125,2)</f>
        <v>0</v>
      </c>
      <c r="K125" s="214" t="s">
        <v>661</v>
      </c>
      <c r="L125" s="39"/>
      <c r="M125" s="218" t="s">
        <v>1</v>
      </c>
      <c r="N125" s="219" t="s">
        <v>45</v>
      </c>
      <c r="O125" s="220">
        <v>0</v>
      </c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22" t="s">
        <v>644</v>
      </c>
      <c r="AT125" s="222" t="s">
        <v>181</v>
      </c>
      <c r="AU125" s="222" t="s">
        <v>88</v>
      </c>
      <c r="AY125" s="17" t="s">
        <v>179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7" t="s">
        <v>88</v>
      </c>
      <c r="BK125" s="223">
        <f>ROUND(I125*H125,2)</f>
        <v>0</v>
      </c>
      <c r="BL125" s="17" t="s">
        <v>644</v>
      </c>
      <c r="BM125" s="222" t="s">
        <v>781</v>
      </c>
    </row>
    <row r="126" s="2" customFormat="1" ht="16.5" customHeight="1">
      <c r="A126" s="33"/>
      <c r="B126" s="34"/>
      <c r="C126" s="212" t="s">
        <v>216</v>
      </c>
      <c r="D126" s="212" t="s">
        <v>181</v>
      </c>
      <c r="E126" s="213" t="s">
        <v>663</v>
      </c>
      <c r="F126" s="214" t="s">
        <v>664</v>
      </c>
      <c r="G126" s="215" t="s">
        <v>384</v>
      </c>
      <c r="H126" s="216">
        <v>1</v>
      </c>
      <c r="I126" s="217">
        <v>0</v>
      </c>
      <c r="J126" s="217">
        <f>ROUND(I126*H126,2)</f>
        <v>0</v>
      </c>
      <c r="K126" s="214" t="s">
        <v>1</v>
      </c>
      <c r="L126" s="39"/>
      <c r="M126" s="218" t="s">
        <v>1</v>
      </c>
      <c r="N126" s="219" t="s">
        <v>45</v>
      </c>
      <c r="O126" s="220">
        <v>0</v>
      </c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22" t="s">
        <v>644</v>
      </c>
      <c r="AT126" s="222" t="s">
        <v>181</v>
      </c>
      <c r="AU126" s="222" t="s">
        <v>88</v>
      </c>
      <c r="AY126" s="17" t="s">
        <v>179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7" t="s">
        <v>88</v>
      </c>
      <c r="BK126" s="223">
        <f>ROUND(I126*H126,2)</f>
        <v>0</v>
      </c>
      <c r="BL126" s="17" t="s">
        <v>644</v>
      </c>
      <c r="BM126" s="222" t="s">
        <v>782</v>
      </c>
    </row>
    <row r="127" s="2" customFormat="1" ht="16.5" customHeight="1">
      <c r="A127" s="33"/>
      <c r="B127" s="34"/>
      <c r="C127" s="212" t="s">
        <v>124</v>
      </c>
      <c r="D127" s="212" t="s">
        <v>181</v>
      </c>
      <c r="E127" s="213" t="s">
        <v>666</v>
      </c>
      <c r="F127" s="214" t="s">
        <v>667</v>
      </c>
      <c r="G127" s="215" t="s">
        <v>384</v>
      </c>
      <c r="H127" s="216">
        <v>1</v>
      </c>
      <c r="I127" s="217">
        <v>0</v>
      </c>
      <c r="J127" s="217">
        <f>ROUND(I127*H127,2)</f>
        <v>0</v>
      </c>
      <c r="K127" s="214" t="s">
        <v>661</v>
      </c>
      <c r="L127" s="39"/>
      <c r="M127" s="218" t="s">
        <v>1</v>
      </c>
      <c r="N127" s="219" t="s">
        <v>45</v>
      </c>
      <c r="O127" s="220">
        <v>0</v>
      </c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22" t="s">
        <v>644</v>
      </c>
      <c r="AT127" s="222" t="s">
        <v>181</v>
      </c>
      <c r="AU127" s="222" t="s">
        <v>88</v>
      </c>
      <c r="AY127" s="17" t="s">
        <v>179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7" t="s">
        <v>88</v>
      </c>
      <c r="BK127" s="223">
        <f>ROUND(I127*H127,2)</f>
        <v>0</v>
      </c>
      <c r="BL127" s="17" t="s">
        <v>644</v>
      </c>
      <c r="BM127" s="222" t="s">
        <v>783</v>
      </c>
    </row>
    <row r="128" s="2" customFormat="1" ht="16.5" customHeight="1">
      <c r="A128" s="33"/>
      <c r="B128" s="34"/>
      <c r="C128" s="212" t="s">
        <v>227</v>
      </c>
      <c r="D128" s="212" t="s">
        <v>181</v>
      </c>
      <c r="E128" s="213" t="s">
        <v>669</v>
      </c>
      <c r="F128" s="214" t="s">
        <v>670</v>
      </c>
      <c r="G128" s="215" t="s">
        <v>384</v>
      </c>
      <c r="H128" s="216">
        <v>1</v>
      </c>
      <c r="I128" s="217">
        <v>0</v>
      </c>
      <c r="J128" s="217">
        <f>ROUND(I128*H128,2)</f>
        <v>0</v>
      </c>
      <c r="K128" s="214" t="s">
        <v>1</v>
      </c>
      <c r="L128" s="39"/>
      <c r="M128" s="218" t="s">
        <v>1</v>
      </c>
      <c r="N128" s="219" t="s">
        <v>45</v>
      </c>
      <c r="O128" s="220">
        <v>0</v>
      </c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22" t="s">
        <v>644</v>
      </c>
      <c r="AT128" s="222" t="s">
        <v>181</v>
      </c>
      <c r="AU128" s="222" t="s">
        <v>88</v>
      </c>
      <c r="AY128" s="17" t="s">
        <v>179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7" t="s">
        <v>88</v>
      </c>
      <c r="BK128" s="223">
        <f>ROUND(I128*H128,2)</f>
        <v>0</v>
      </c>
      <c r="BL128" s="17" t="s">
        <v>644</v>
      </c>
      <c r="BM128" s="222" t="s">
        <v>784</v>
      </c>
    </row>
    <row r="129" s="2" customFormat="1" ht="16.5" customHeight="1">
      <c r="A129" s="33"/>
      <c r="B129" s="34"/>
      <c r="C129" s="212" t="s">
        <v>232</v>
      </c>
      <c r="D129" s="212" t="s">
        <v>181</v>
      </c>
      <c r="E129" s="213" t="s">
        <v>672</v>
      </c>
      <c r="F129" s="214" t="s">
        <v>673</v>
      </c>
      <c r="G129" s="215" t="s">
        <v>384</v>
      </c>
      <c r="H129" s="216">
        <v>1</v>
      </c>
      <c r="I129" s="217">
        <v>0</v>
      </c>
      <c r="J129" s="217">
        <f>ROUND(I129*H129,2)</f>
        <v>0</v>
      </c>
      <c r="K129" s="214" t="s">
        <v>223</v>
      </c>
      <c r="L129" s="39"/>
      <c r="M129" s="218" t="s">
        <v>1</v>
      </c>
      <c r="N129" s="219" t="s">
        <v>45</v>
      </c>
      <c r="O129" s="220">
        <v>0</v>
      </c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22" t="s">
        <v>644</v>
      </c>
      <c r="AT129" s="222" t="s">
        <v>181</v>
      </c>
      <c r="AU129" s="222" t="s">
        <v>88</v>
      </c>
      <c r="AY129" s="17" t="s">
        <v>179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7" t="s">
        <v>88</v>
      </c>
      <c r="BK129" s="223">
        <f>ROUND(I129*H129,2)</f>
        <v>0</v>
      </c>
      <c r="BL129" s="17" t="s">
        <v>644</v>
      </c>
      <c r="BM129" s="222" t="s">
        <v>785</v>
      </c>
    </row>
    <row r="130" s="13" customFormat="1">
      <c r="A130" s="13"/>
      <c r="B130" s="224"/>
      <c r="C130" s="225"/>
      <c r="D130" s="226" t="s">
        <v>188</v>
      </c>
      <c r="E130" s="227" t="s">
        <v>1</v>
      </c>
      <c r="F130" s="228" t="s">
        <v>675</v>
      </c>
      <c r="G130" s="225"/>
      <c r="H130" s="227" t="s">
        <v>1</v>
      </c>
      <c r="I130" s="225"/>
      <c r="J130" s="225"/>
      <c r="K130" s="225"/>
      <c r="L130" s="229"/>
      <c r="M130" s="230"/>
      <c r="N130" s="231"/>
      <c r="O130" s="231"/>
      <c r="P130" s="231"/>
      <c r="Q130" s="231"/>
      <c r="R130" s="231"/>
      <c r="S130" s="231"/>
      <c r="T130" s="23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3" t="s">
        <v>188</v>
      </c>
      <c r="AU130" s="233" t="s">
        <v>88</v>
      </c>
      <c r="AV130" s="13" t="s">
        <v>88</v>
      </c>
      <c r="AW130" s="13" t="s">
        <v>36</v>
      </c>
      <c r="AX130" s="13" t="s">
        <v>80</v>
      </c>
      <c r="AY130" s="233" t="s">
        <v>179</v>
      </c>
    </row>
    <row r="131" s="13" customFormat="1">
      <c r="A131" s="13"/>
      <c r="B131" s="224"/>
      <c r="C131" s="225"/>
      <c r="D131" s="226" t="s">
        <v>188</v>
      </c>
      <c r="E131" s="227" t="s">
        <v>1</v>
      </c>
      <c r="F131" s="228" t="s">
        <v>676</v>
      </c>
      <c r="G131" s="225"/>
      <c r="H131" s="227" t="s">
        <v>1</v>
      </c>
      <c r="I131" s="225"/>
      <c r="J131" s="225"/>
      <c r="K131" s="225"/>
      <c r="L131" s="229"/>
      <c r="M131" s="230"/>
      <c r="N131" s="231"/>
      <c r="O131" s="231"/>
      <c r="P131" s="231"/>
      <c r="Q131" s="231"/>
      <c r="R131" s="231"/>
      <c r="S131" s="231"/>
      <c r="T131" s="23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3" t="s">
        <v>188</v>
      </c>
      <c r="AU131" s="233" t="s">
        <v>88</v>
      </c>
      <c r="AV131" s="13" t="s">
        <v>88</v>
      </c>
      <c r="AW131" s="13" t="s">
        <v>36</v>
      </c>
      <c r="AX131" s="13" t="s">
        <v>80</v>
      </c>
      <c r="AY131" s="233" t="s">
        <v>179</v>
      </c>
    </row>
    <row r="132" s="14" customFormat="1">
      <c r="A132" s="14"/>
      <c r="B132" s="234"/>
      <c r="C132" s="235"/>
      <c r="D132" s="226" t="s">
        <v>188</v>
      </c>
      <c r="E132" s="236" t="s">
        <v>1</v>
      </c>
      <c r="F132" s="237" t="s">
        <v>677</v>
      </c>
      <c r="G132" s="235"/>
      <c r="H132" s="238">
        <v>1</v>
      </c>
      <c r="I132" s="235"/>
      <c r="J132" s="235"/>
      <c r="K132" s="235"/>
      <c r="L132" s="239"/>
      <c r="M132" s="240"/>
      <c r="N132" s="241"/>
      <c r="O132" s="241"/>
      <c r="P132" s="241"/>
      <c r="Q132" s="241"/>
      <c r="R132" s="241"/>
      <c r="S132" s="241"/>
      <c r="T132" s="24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3" t="s">
        <v>188</v>
      </c>
      <c r="AU132" s="243" t="s">
        <v>88</v>
      </c>
      <c r="AV132" s="14" t="s">
        <v>90</v>
      </c>
      <c r="AW132" s="14" t="s">
        <v>36</v>
      </c>
      <c r="AX132" s="14" t="s">
        <v>88</v>
      </c>
      <c r="AY132" s="243" t="s">
        <v>179</v>
      </c>
    </row>
    <row r="133" s="2" customFormat="1" ht="16.5" customHeight="1">
      <c r="A133" s="33"/>
      <c r="B133" s="34"/>
      <c r="C133" s="212" t="s">
        <v>237</v>
      </c>
      <c r="D133" s="212" t="s">
        <v>181</v>
      </c>
      <c r="E133" s="213" t="s">
        <v>678</v>
      </c>
      <c r="F133" s="214" t="s">
        <v>679</v>
      </c>
      <c r="G133" s="215" t="s">
        <v>384</v>
      </c>
      <c r="H133" s="216">
        <v>1</v>
      </c>
      <c r="I133" s="217">
        <v>0</v>
      </c>
      <c r="J133" s="217">
        <f>ROUND(I133*H133,2)</f>
        <v>0</v>
      </c>
      <c r="K133" s="214" t="s">
        <v>185</v>
      </c>
      <c r="L133" s="39"/>
      <c r="M133" s="263" t="s">
        <v>1</v>
      </c>
      <c r="N133" s="264" t="s">
        <v>45</v>
      </c>
      <c r="O133" s="265">
        <v>0</v>
      </c>
      <c r="P133" s="265">
        <f>O133*H133</f>
        <v>0</v>
      </c>
      <c r="Q133" s="265">
        <v>0</v>
      </c>
      <c r="R133" s="265">
        <f>Q133*H133</f>
        <v>0</v>
      </c>
      <c r="S133" s="265">
        <v>0</v>
      </c>
      <c r="T133" s="266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22" t="s">
        <v>644</v>
      </c>
      <c r="AT133" s="222" t="s">
        <v>181</v>
      </c>
      <c r="AU133" s="222" t="s">
        <v>88</v>
      </c>
      <c r="AY133" s="17" t="s">
        <v>179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7" t="s">
        <v>88</v>
      </c>
      <c r="BK133" s="223">
        <f>ROUND(I133*H133,2)</f>
        <v>0</v>
      </c>
      <c r="BL133" s="17" t="s">
        <v>644</v>
      </c>
      <c r="BM133" s="222" t="s">
        <v>786</v>
      </c>
    </row>
    <row r="134" s="2" customFormat="1" ht="6.96" customHeight="1">
      <c r="A134" s="33"/>
      <c r="B134" s="60"/>
      <c r="C134" s="61"/>
      <c r="D134" s="61"/>
      <c r="E134" s="61"/>
      <c r="F134" s="61"/>
      <c r="G134" s="61"/>
      <c r="H134" s="61"/>
      <c r="I134" s="61"/>
      <c r="J134" s="61"/>
      <c r="K134" s="61"/>
      <c r="L134" s="39"/>
      <c r="M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</sheetData>
  <sheetProtection sheet="1" autoFilter="0" formatColumns="0" formatRows="0" objects="1" scenarios="1" spinCount="100000" saltValue="efOek2/2C3v87r9SxX9yDiQHUTjiJBGJ+RkydV8DyUBySEWspr8Ej3X17DKpJR6Zkc2ntJkhvFmy3OZmNDZFyQ==" hashValue="/q0u0BY8tzOHytn6OKctV/fPRX6ZuLB/0FeUwuxnZbq0gWvSvj8jvlV7gZWxAR1BEbVVaBQyYewzMMtLaLj2MA==" algorithmName="SHA-512" password="F8A3"/>
  <autoFilter ref="C116:K133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102</v>
      </c>
      <c r="AZ2" s="130" t="s">
        <v>112</v>
      </c>
      <c r="BA2" s="130" t="s">
        <v>1</v>
      </c>
      <c r="BB2" s="130" t="s">
        <v>1</v>
      </c>
      <c r="BC2" s="130" t="s">
        <v>787</v>
      </c>
      <c r="BD2" s="130" t="s">
        <v>90</v>
      </c>
    </row>
    <row r="3" hidden="1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90</v>
      </c>
      <c r="AZ3" s="130" t="s">
        <v>114</v>
      </c>
      <c r="BA3" s="130" t="s">
        <v>1</v>
      </c>
      <c r="BB3" s="130" t="s">
        <v>1</v>
      </c>
      <c r="BC3" s="130" t="s">
        <v>788</v>
      </c>
      <c r="BD3" s="130" t="s">
        <v>90</v>
      </c>
    </row>
    <row r="4" hidden="1" s="1" customFormat="1" ht="24.96" customHeight="1">
      <c r="B4" s="20"/>
      <c r="D4" s="133" t="s">
        <v>116</v>
      </c>
      <c r="L4" s="20"/>
      <c r="M4" s="134" t="s">
        <v>10</v>
      </c>
      <c r="AT4" s="17" t="s">
        <v>4</v>
      </c>
      <c r="AZ4" s="130" t="s">
        <v>121</v>
      </c>
      <c r="BA4" s="130" t="s">
        <v>1</v>
      </c>
      <c r="BB4" s="130" t="s">
        <v>1</v>
      </c>
      <c r="BC4" s="130" t="s">
        <v>186</v>
      </c>
      <c r="BD4" s="130" t="s">
        <v>90</v>
      </c>
    </row>
    <row r="5" hidden="1" s="1" customFormat="1" ht="6.96" customHeight="1">
      <c r="B5" s="20"/>
      <c r="L5" s="20"/>
      <c r="AZ5" s="130" t="s">
        <v>131</v>
      </c>
      <c r="BA5" s="130" t="s">
        <v>1</v>
      </c>
      <c r="BB5" s="130" t="s">
        <v>1</v>
      </c>
      <c r="BC5" s="130" t="s">
        <v>789</v>
      </c>
      <c r="BD5" s="130" t="s">
        <v>90</v>
      </c>
    </row>
    <row r="6" hidden="1" s="1" customFormat="1" ht="12" customHeight="1">
      <c r="B6" s="20"/>
      <c r="D6" s="135" t="s">
        <v>14</v>
      </c>
      <c r="L6" s="20"/>
      <c r="AZ6" s="130" t="s">
        <v>133</v>
      </c>
      <c r="BA6" s="130" t="s">
        <v>1</v>
      </c>
      <c r="BB6" s="130" t="s">
        <v>1</v>
      </c>
      <c r="BC6" s="130" t="s">
        <v>790</v>
      </c>
      <c r="BD6" s="130" t="s">
        <v>90</v>
      </c>
    </row>
    <row r="7" hidden="1" s="1" customFormat="1" ht="16.5" customHeight="1">
      <c r="B7" s="20"/>
      <c r="E7" s="136" t="str">
        <f>'Rekapitulace stavby'!K6</f>
        <v>Rekonstrukce Stránčická - Hrdinů - Soupis prací</v>
      </c>
      <c r="F7" s="135"/>
      <c r="G7" s="135"/>
      <c r="H7" s="135"/>
      <c r="L7" s="20"/>
      <c r="AZ7" s="130" t="s">
        <v>135</v>
      </c>
      <c r="BA7" s="130" t="s">
        <v>1</v>
      </c>
      <c r="BB7" s="130" t="s">
        <v>1</v>
      </c>
      <c r="BC7" s="130" t="s">
        <v>791</v>
      </c>
      <c r="BD7" s="130" t="s">
        <v>90</v>
      </c>
    </row>
    <row r="8" hidden="1" s="2" customFormat="1" ht="12" customHeight="1">
      <c r="A8" s="33"/>
      <c r="B8" s="39"/>
      <c r="C8" s="33"/>
      <c r="D8" s="135" t="s">
        <v>125</v>
      </c>
      <c r="E8" s="33"/>
      <c r="F8" s="33"/>
      <c r="G8" s="33"/>
      <c r="H8" s="33"/>
      <c r="I8" s="33"/>
      <c r="J8" s="33"/>
      <c r="K8" s="33"/>
      <c r="L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Z8" s="130" t="s">
        <v>145</v>
      </c>
      <c r="BA8" s="130" t="s">
        <v>1</v>
      </c>
      <c r="BB8" s="130" t="s">
        <v>1</v>
      </c>
      <c r="BC8" s="130" t="s">
        <v>791</v>
      </c>
      <c r="BD8" s="130" t="s">
        <v>90</v>
      </c>
    </row>
    <row r="9" hidden="1" s="2" customFormat="1" ht="16.5" customHeight="1">
      <c r="A9" s="33"/>
      <c r="B9" s="39"/>
      <c r="C9" s="33"/>
      <c r="D9" s="33"/>
      <c r="E9" s="137" t="s">
        <v>792</v>
      </c>
      <c r="F9" s="33"/>
      <c r="G9" s="33"/>
      <c r="H9" s="33"/>
      <c r="I9" s="33"/>
      <c r="J9" s="33"/>
      <c r="K9" s="33"/>
      <c r="L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hidden="1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hidden="1" s="2" customFormat="1" ht="12" customHeight="1">
      <c r="A11" s="33"/>
      <c r="B11" s="39"/>
      <c r="C11" s="33"/>
      <c r="D11" s="135" t="s">
        <v>16</v>
      </c>
      <c r="E11" s="33"/>
      <c r="F11" s="138" t="s">
        <v>17</v>
      </c>
      <c r="G11" s="33"/>
      <c r="H11" s="33"/>
      <c r="I11" s="135" t="s">
        <v>18</v>
      </c>
      <c r="J11" s="138" t="s">
        <v>1</v>
      </c>
      <c r="K11" s="33"/>
      <c r="L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hidden="1" s="2" customFormat="1" ht="12" customHeight="1">
      <c r="A12" s="33"/>
      <c r="B12" s="39"/>
      <c r="C12" s="33"/>
      <c r="D12" s="135" t="s">
        <v>20</v>
      </c>
      <c r="E12" s="33"/>
      <c r="F12" s="138" t="s">
        <v>21</v>
      </c>
      <c r="G12" s="33"/>
      <c r="H12" s="33"/>
      <c r="I12" s="135" t="s">
        <v>22</v>
      </c>
      <c r="J12" s="139" t="str">
        <f>'Rekapitulace stavby'!AN8</f>
        <v>11. 10. 2023</v>
      </c>
      <c r="K12" s="33"/>
      <c r="L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hidden="1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hidden="1" s="2" customFormat="1" ht="12" customHeight="1">
      <c r="A14" s="33"/>
      <c r="B14" s="39"/>
      <c r="C14" s="33"/>
      <c r="D14" s="135" t="s">
        <v>28</v>
      </c>
      <c r="E14" s="33"/>
      <c r="F14" s="33"/>
      <c r="G14" s="33"/>
      <c r="H14" s="33"/>
      <c r="I14" s="135" t="s">
        <v>29</v>
      </c>
      <c r="J14" s="138" t="s">
        <v>1</v>
      </c>
      <c r="K14" s="33"/>
      <c r="L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hidden="1" s="2" customFormat="1" ht="18" customHeight="1">
      <c r="A15" s="33"/>
      <c r="B15" s="39"/>
      <c r="C15" s="33"/>
      <c r="D15" s="33"/>
      <c r="E15" s="138" t="s">
        <v>30</v>
      </c>
      <c r="F15" s="33"/>
      <c r="G15" s="33"/>
      <c r="H15" s="33"/>
      <c r="I15" s="135" t="s">
        <v>31</v>
      </c>
      <c r="J15" s="138" t="s">
        <v>1</v>
      </c>
      <c r="K15" s="33"/>
      <c r="L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hidden="1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hidden="1" s="2" customFormat="1" ht="12" customHeight="1">
      <c r="A17" s="33"/>
      <c r="B17" s="39"/>
      <c r="C17" s="33"/>
      <c r="D17" s="135" t="s">
        <v>32</v>
      </c>
      <c r="E17" s="33"/>
      <c r="F17" s="33"/>
      <c r="G17" s="33"/>
      <c r="H17" s="33"/>
      <c r="I17" s="135" t="s">
        <v>29</v>
      </c>
      <c r="J17" s="138" t="str">
        <f>'Rekapitulace stavby'!AN13</f>
        <v/>
      </c>
      <c r="K17" s="33"/>
      <c r="L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hidden="1" s="2" customFormat="1" ht="18" customHeight="1">
      <c r="A18" s="33"/>
      <c r="B18" s="39"/>
      <c r="C18" s="33"/>
      <c r="D18" s="33"/>
      <c r="E18" s="138" t="str">
        <f>'Rekapitulace stavby'!E14</f>
        <v xml:space="preserve"> </v>
      </c>
      <c r="F18" s="138"/>
      <c r="G18" s="138"/>
      <c r="H18" s="138"/>
      <c r="I18" s="135" t="s">
        <v>31</v>
      </c>
      <c r="J18" s="138" t="str">
        <f>'Rekapitulace stavby'!AN14</f>
        <v/>
      </c>
      <c r="K18" s="33"/>
      <c r="L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hidden="1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hidden="1" s="2" customFormat="1" ht="12" customHeight="1">
      <c r="A20" s="33"/>
      <c r="B20" s="39"/>
      <c r="C20" s="33"/>
      <c r="D20" s="135" t="s">
        <v>34</v>
      </c>
      <c r="E20" s="33"/>
      <c r="F20" s="33"/>
      <c r="G20" s="33"/>
      <c r="H20" s="33"/>
      <c r="I20" s="135" t="s">
        <v>29</v>
      </c>
      <c r="J20" s="138" t="s">
        <v>1</v>
      </c>
      <c r="K20" s="33"/>
      <c r="L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hidden="1" s="2" customFormat="1" ht="18" customHeight="1">
      <c r="A21" s="33"/>
      <c r="B21" s="39"/>
      <c r="C21" s="33"/>
      <c r="D21" s="33"/>
      <c r="E21" s="138" t="s">
        <v>35</v>
      </c>
      <c r="F21" s="33"/>
      <c r="G21" s="33"/>
      <c r="H21" s="33"/>
      <c r="I21" s="135" t="s">
        <v>31</v>
      </c>
      <c r="J21" s="138" t="s">
        <v>1</v>
      </c>
      <c r="K21" s="33"/>
      <c r="L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hidden="1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hidden="1" s="2" customFormat="1" ht="12" customHeight="1">
      <c r="A23" s="33"/>
      <c r="B23" s="39"/>
      <c r="C23" s="33"/>
      <c r="D23" s="135" t="s">
        <v>37</v>
      </c>
      <c r="E23" s="33"/>
      <c r="F23" s="33"/>
      <c r="G23" s="33"/>
      <c r="H23" s="33"/>
      <c r="I23" s="135" t="s">
        <v>29</v>
      </c>
      <c r="J23" s="138" t="s">
        <v>1</v>
      </c>
      <c r="K23" s="33"/>
      <c r="L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hidden="1" s="2" customFormat="1" ht="18" customHeight="1">
      <c r="A24" s="33"/>
      <c r="B24" s="39"/>
      <c r="C24" s="33"/>
      <c r="D24" s="33"/>
      <c r="E24" s="138" t="s">
        <v>38</v>
      </c>
      <c r="F24" s="33"/>
      <c r="G24" s="33"/>
      <c r="H24" s="33"/>
      <c r="I24" s="135" t="s">
        <v>31</v>
      </c>
      <c r="J24" s="138" t="s">
        <v>1</v>
      </c>
      <c r="K24" s="33"/>
      <c r="L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hidden="1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hidden="1" s="2" customFormat="1" ht="12" customHeight="1">
      <c r="A26" s="33"/>
      <c r="B26" s="39"/>
      <c r="C26" s="33"/>
      <c r="D26" s="135" t="s">
        <v>39</v>
      </c>
      <c r="E26" s="33"/>
      <c r="F26" s="33"/>
      <c r="G26" s="33"/>
      <c r="H26" s="33"/>
      <c r="I26" s="33"/>
      <c r="J26" s="33"/>
      <c r="K26" s="33"/>
      <c r="L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hidden="1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hidden="1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hidden="1" s="2" customFormat="1" ht="6.96" customHeight="1">
      <c r="A29" s="33"/>
      <c r="B29" s="39"/>
      <c r="C29" s="33"/>
      <c r="D29" s="144"/>
      <c r="E29" s="144"/>
      <c r="F29" s="144"/>
      <c r="G29" s="144"/>
      <c r="H29" s="144"/>
      <c r="I29" s="144"/>
      <c r="J29" s="144"/>
      <c r="K29" s="144"/>
      <c r="L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hidden="1" s="2" customFormat="1" ht="25.44" customHeight="1">
      <c r="A30" s="33"/>
      <c r="B30" s="39"/>
      <c r="C30" s="33"/>
      <c r="D30" s="145" t="s">
        <v>40</v>
      </c>
      <c r="E30" s="33"/>
      <c r="F30" s="33"/>
      <c r="G30" s="33"/>
      <c r="H30" s="33"/>
      <c r="I30" s="33"/>
      <c r="J30" s="146">
        <f>ROUND(J121, 2)</f>
        <v>0</v>
      </c>
      <c r="K30" s="33"/>
      <c r="L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hidden="1" s="2" customFormat="1" ht="6.96" customHeight="1">
      <c r="A31" s="33"/>
      <c r="B31" s="39"/>
      <c r="C31" s="33"/>
      <c r="D31" s="144"/>
      <c r="E31" s="144"/>
      <c r="F31" s="144"/>
      <c r="G31" s="144"/>
      <c r="H31" s="144"/>
      <c r="I31" s="144"/>
      <c r="J31" s="144"/>
      <c r="K31" s="144"/>
      <c r="L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hidden="1" s="2" customFormat="1" ht="14.4" customHeight="1">
      <c r="A32" s="33"/>
      <c r="B32" s="39"/>
      <c r="C32" s="33"/>
      <c r="D32" s="33"/>
      <c r="E32" s="33"/>
      <c r="F32" s="147" t="s">
        <v>42</v>
      </c>
      <c r="G32" s="33"/>
      <c r="H32" s="33"/>
      <c r="I32" s="147" t="s">
        <v>41</v>
      </c>
      <c r="J32" s="147" t="s">
        <v>43</v>
      </c>
      <c r="K32" s="33"/>
      <c r="L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hidden="1" s="2" customFormat="1" ht="14.4" customHeight="1">
      <c r="A33" s="33"/>
      <c r="B33" s="39"/>
      <c r="C33" s="33"/>
      <c r="D33" s="148" t="s">
        <v>44</v>
      </c>
      <c r="E33" s="135" t="s">
        <v>45</v>
      </c>
      <c r="F33" s="149">
        <f>ROUND((SUM(BE121:BE229)),  2)</f>
        <v>0</v>
      </c>
      <c r="G33" s="33"/>
      <c r="H33" s="33"/>
      <c r="I33" s="150">
        <v>0.20999999999999999</v>
      </c>
      <c r="J33" s="149">
        <f>ROUND(((SUM(BE121:BE229))*I33),  2)</f>
        <v>0</v>
      </c>
      <c r="K33" s="33"/>
      <c r="L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hidden="1" s="2" customFormat="1" ht="14.4" customHeight="1">
      <c r="A34" s="33"/>
      <c r="B34" s="39"/>
      <c r="C34" s="33"/>
      <c r="D34" s="33"/>
      <c r="E34" s="135" t="s">
        <v>46</v>
      </c>
      <c r="F34" s="149">
        <f>ROUND((SUM(BF121:BF229)),  2)</f>
        <v>0</v>
      </c>
      <c r="G34" s="33"/>
      <c r="H34" s="33"/>
      <c r="I34" s="150">
        <v>0.14999999999999999</v>
      </c>
      <c r="J34" s="149">
        <f>ROUND(((SUM(BF121:BF229))*I34),  2)</f>
        <v>0</v>
      </c>
      <c r="K34" s="33"/>
      <c r="L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5" t="s">
        <v>47</v>
      </c>
      <c r="F35" s="149">
        <f>ROUND((SUM(BG121:BG229)),  2)</f>
        <v>0</v>
      </c>
      <c r="G35" s="33"/>
      <c r="H35" s="33"/>
      <c r="I35" s="150">
        <v>0.20999999999999999</v>
      </c>
      <c r="J35" s="149">
        <f>0</f>
        <v>0</v>
      </c>
      <c r="K35" s="33"/>
      <c r="L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5" t="s">
        <v>48</v>
      </c>
      <c r="F36" s="149">
        <f>ROUND((SUM(BH121:BH229)),  2)</f>
        <v>0</v>
      </c>
      <c r="G36" s="33"/>
      <c r="H36" s="33"/>
      <c r="I36" s="150">
        <v>0.14999999999999999</v>
      </c>
      <c r="J36" s="149">
        <f>0</f>
        <v>0</v>
      </c>
      <c r="K36" s="33"/>
      <c r="L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5" t="s">
        <v>49</v>
      </c>
      <c r="F37" s="149">
        <f>ROUND((SUM(BI121:BI229)),  2)</f>
        <v>0</v>
      </c>
      <c r="G37" s="33"/>
      <c r="H37" s="33"/>
      <c r="I37" s="150">
        <v>0</v>
      </c>
      <c r="J37" s="149">
        <f>0</f>
        <v>0</v>
      </c>
      <c r="K37" s="33"/>
      <c r="L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25.44" customHeight="1">
      <c r="A39" s="33"/>
      <c r="B39" s="39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57"/>
      <c r="D50" s="158" t="s">
        <v>53</v>
      </c>
      <c r="E50" s="159"/>
      <c r="F50" s="159"/>
      <c r="G50" s="158" t="s">
        <v>54</v>
      </c>
      <c r="H50" s="159"/>
      <c r="I50" s="159"/>
      <c r="J50" s="159"/>
      <c r="K50" s="159"/>
      <c r="L50" s="57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3"/>
      <c r="B61" s="39"/>
      <c r="C61" s="33"/>
      <c r="D61" s="160" t="s">
        <v>55</v>
      </c>
      <c r="E61" s="161"/>
      <c r="F61" s="162" t="s">
        <v>56</v>
      </c>
      <c r="G61" s="160" t="s">
        <v>55</v>
      </c>
      <c r="H61" s="161"/>
      <c r="I61" s="161"/>
      <c r="J61" s="163" t="s">
        <v>56</v>
      </c>
      <c r="K61" s="161"/>
      <c r="L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3"/>
      <c r="B65" s="39"/>
      <c r="C65" s="33"/>
      <c r="D65" s="158" t="s">
        <v>57</v>
      </c>
      <c r="E65" s="164"/>
      <c r="F65" s="164"/>
      <c r="G65" s="158" t="s">
        <v>58</v>
      </c>
      <c r="H65" s="164"/>
      <c r="I65" s="164"/>
      <c r="J65" s="164"/>
      <c r="K65" s="164"/>
      <c r="L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3"/>
      <c r="B76" s="39"/>
      <c r="C76" s="33"/>
      <c r="D76" s="160" t="s">
        <v>55</v>
      </c>
      <c r="E76" s="161"/>
      <c r="F76" s="162" t="s">
        <v>56</v>
      </c>
      <c r="G76" s="160" t="s">
        <v>55</v>
      </c>
      <c r="H76" s="161"/>
      <c r="I76" s="161"/>
      <c r="J76" s="163" t="s">
        <v>56</v>
      </c>
      <c r="K76" s="161"/>
      <c r="L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hidden="1" s="2" customFormat="1" ht="14.4" customHeight="1">
      <c r="A77" s="33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hidden="1"/>
    <row r="79" hidden="1"/>
    <row r="80" hidden="1"/>
    <row r="81" hidden="1" s="2" customFormat="1" ht="6.96" customHeight="1">
      <c r="A81" s="33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hidden="1" s="2" customFormat="1" ht="24.96" customHeight="1">
      <c r="A82" s="33"/>
      <c r="B82" s="34"/>
      <c r="C82" s="23" t="s">
        <v>153</v>
      </c>
      <c r="D82" s="35"/>
      <c r="E82" s="35"/>
      <c r="F82" s="35"/>
      <c r="G82" s="35"/>
      <c r="H82" s="35"/>
      <c r="I82" s="35"/>
      <c r="J82" s="35"/>
      <c r="K82" s="35"/>
      <c r="L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hidden="1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hidden="1" s="2" customFormat="1" ht="12" customHeight="1">
      <c r="A84" s="33"/>
      <c r="B84" s="34"/>
      <c r="C84" s="29" t="s">
        <v>14</v>
      </c>
      <c r="D84" s="35"/>
      <c r="E84" s="35"/>
      <c r="F84" s="35"/>
      <c r="G84" s="35"/>
      <c r="H84" s="35"/>
      <c r="I84" s="35"/>
      <c r="J84" s="35"/>
      <c r="K84" s="35"/>
      <c r="L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hidden="1" s="2" customFormat="1" ht="16.5" customHeight="1">
      <c r="A85" s="33"/>
      <c r="B85" s="34"/>
      <c r="C85" s="35"/>
      <c r="D85" s="35"/>
      <c r="E85" s="169" t="str">
        <f>E7</f>
        <v>Rekonstrukce Stránčická - Hrdinů - Soupis prací</v>
      </c>
      <c r="F85" s="29"/>
      <c r="G85" s="29"/>
      <c r="H85" s="29"/>
      <c r="I85" s="35"/>
      <c r="J85" s="35"/>
      <c r="K85" s="35"/>
      <c r="L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hidden="1" s="2" customFormat="1" ht="12" customHeight="1">
      <c r="A86" s="33"/>
      <c r="B86" s="34"/>
      <c r="C86" s="29" t="s">
        <v>125</v>
      </c>
      <c r="D86" s="35"/>
      <c r="E86" s="35"/>
      <c r="F86" s="35"/>
      <c r="G86" s="35"/>
      <c r="H86" s="35"/>
      <c r="I86" s="35"/>
      <c r="J86" s="35"/>
      <c r="K86" s="35"/>
      <c r="L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hidden="1" s="2" customFormat="1" ht="16.5" customHeight="1">
      <c r="A87" s="33"/>
      <c r="B87" s="34"/>
      <c r="C87" s="35"/>
      <c r="D87" s="35"/>
      <c r="E87" s="70" t="str">
        <f>E9</f>
        <v xml:space="preserve">SO 110 - SO 110  Vozovky v katastru Stránčic</v>
      </c>
      <c r="F87" s="35"/>
      <c r="G87" s="35"/>
      <c r="H87" s="35"/>
      <c r="I87" s="35"/>
      <c r="J87" s="35"/>
      <c r="K87" s="35"/>
      <c r="L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hidden="1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hidden="1" s="2" customFormat="1" ht="12" customHeight="1">
      <c r="A89" s="33"/>
      <c r="B89" s="34"/>
      <c r="C89" s="29" t="s">
        <v>20</v>
      </c>
      <c r="D89" s="35"/>
      <c r="E89" s="35"/>
      <c r="F89" s="26" t="str">
        <f>F12</f>
        <v>k.ú. Všestary, Stránčice</v>
      </c>
      <c r="G89" s="35"/>
      <c r="H89" s="35"/>
      <c r="I89" s="29" t="s">
        <v>22</v>
      </c>
      <c r="J89" s="73" t="str">
        <f>IF(J12="","",J12)</f>
        <v>11. 10. 2023</v>
      </c>
      <c r="K89" s="35"/>
      <c r="L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hidden="1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hidden="1" s="2" customFormat="1" ht="15.15" customHeight="1">
      <c r="A91" s="33"/>
      <c r="B91" s="34"/>
      <c r="C91" s="29" t="s">
        <v>28</v>
      </c>
      <c r="D91" s="35"/>
      <c r="E91" s="35"/>
      <c r="F91" s="26" t="str">
        <f>E15</f>
        <v>Obec Všestary</v>
      </c>
      <c r="G91" s="35"/>
      <c r="H91" s="35"/>
      <c r="I91" s="29" t="s">
        <v>34</v>
      </c>
      <c r="J91" s="31" t="str">
        <f>E21</f>
        <v>ing. Miroslav Dvořan</v>
      </c>
      <c r="K91" s="35"/>
      <c r="L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hidden="1" s="2" customFormat="1" ht="15.15" customHeight="1">
      <c r="A92" s="33"/>
      <c r="B92" s="34"/>
      <c r="C92" s="29" t="s">
        <v>32</v>
      </c>
      <c r="D92" s="35"/>
      <c r="E92" s="35"/>
      <c r="F92" s="26" t="str">
        <f>IF(E18="","",E18)</f>
        <v xml:space="preserve"> </v>
      </c>
      <c r="G92" s="35"/>
      <c r="H92" s="35"/>
      <c r="I92" s="29" t="s">
        <v>37</v>
      </c>
      <c r="J92" s="31" t="str">
        <f>E24</f>
        <v>Roman Valík</v>
      </c>
      <c r="K92" s="35"/>
      <c r="L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hidden="1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hidden="1" s="2" customFormat="1" ht="29.28" customHeight="1">
      <c r="A94" s="33"/>
      <c r="B94" s="34"/>
      <c r="C94" s="170" t="s">
        <v>154</v>
      </c>
      <c r="D94" s="171"/>
      <c r="E94" s="171"/>
      <c r="F94" s="171"/>
      <c r="G94" s="171"/>
      <c r="H94" s="171"/>
      <c r="I94" s="171"/>
      <c r="J94" s="172" t="s">
        <v>155</v>
      </c>
      <c r="K94" s="171"/>
      <c r="L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hidden="1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hidden="1" s="2" customFormat="1" ht="22.8" customHeight="1">
      <c r="A96" s="33"/>
      <c r="B96" s="34"/>
      <c r="C96" s="173" t="s">
        <v>156</v>
      </c>
      <c r="D96" s="35"/>
      <c r="E96" s="35"/>
      <c r="F96" s="35"/>
      <c r="G96" s="35"/>
      <c r="H96" s="35"/>
      <c r="I96" s="35"/>
      <c r="J96" s="104">
        <f>J121</f>
        <v>0</v>
      </c>
      <c r="K96" s="35"/>
      <c r="L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7" t="s">
        <v>157</v>
      </c>
    </row>
    <row r="97" hidden="1" s="9" customFormat="1" ht="24.96" customHeight="1">
      <c r="A97" s="9"/>
      <c r="B97" s="174"/>
      <c r="C97" s="175"/>
      <c r="D97" s="176" t="s">
        <v>158</v>
      </c>
      <c r="E97" s="177"/>
      <c r="F97" s="177"/>
      <c r="G97" s="177"/>
      <c r="H97" s="177"/>
      <c r="I97" s="177"/>
      <c r="J97" s="178">
        <f>J122</f>
        <v>0</v>
      </c>
      <c r="K97" s="175"/>
      <c r="L97" s="17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0"/>
      <c r="C98" s="181"/>
      <c r="D98" s="182" t="s">
        <v>159</v>
      </c>
      <c r="E98" s="183"/>
      <c r="F98" s="183"/>
      <c r="G98" s="183"/>
      <c r="H98" s="183"/>
      <c r="I98" s="183"/>
      <c r="J98" s="184">
        <f>J123</f>
        <v>0</v>
      </c>
      <c r="K98" s="181"/>
      <c r="L98" s="18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0"/>
      <c r="C99" s="181"/>
      <c r="D99" s="182" t="s">
        <v>161</v>
      </c>
      <c r="E99" s="183"/>
      <c r="F99" s="183"/>
      <c r="G99" s="183"/>
      <c r="H99" s="183"/>
      <c r="I99" s="183"/>
      <c r="J99" s="184">
        <f>J144</f>
        <v>0</v>
      </c>
      <c r="K99" s="181"/>
      <c r="L99" s="18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0"/>
      <c r="C100" s="181"/>
      <c r="D100" s="182" t="s">
        <v>162</v>
      </c>
      <c r="E100" s="183"/>
      <c r="F100" s="183"/>
      <c r="G100" s="183"/>
      <c r="H100" s="183"/>
      <c r="I100" s="183"/>
      <c r="J100" s="184">
        <f>J164</f>
        <v>0</v>
      </c>
      <c r="K100" s="181"/>
      <c r="L100" s="18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0"/>
      <c r="C101" s="181"/>
      <c r="D101" s="182" t="s">
        <v>163</v>
      </c>
      <c r="E101" s="183"/>
      <c r="F101" s="183"/>
      <c r="G101" s="183"/>
      <c r="H101" s="183"/>
      <c r="I101" s="183"/>
      <c r="J101" s="184">
        <f>J168</f>
        <v>0</v>
      </c>
      <c r="K101" s="181"/>
      <c r="L101" s="18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2" customFormat="1" ht="21.84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hidden="1" s="2" customFormat="1" ht="6.96" customHeight="1">
      <c r="A103" s="33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57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hidden="1"/>
    <row r="105" hidden="1"/>
    <row r="106" hidden="1"/>
    <row r="107" s="2" customFormat="1" ht="6.96" customHeight="1">
      <c r="A107" s="33"/>
      <c r="B107" s="62"/>
      <c r="C107" s="63"/>
      <c r="D107" s="63"/>
      <c r="E107" s="63"/>
      <c r="F107" s="63"/>
      <c r="G107" s="63"/>
      <c r="H107" s="63"/>
      <c r="I107" s="63"/>
      <c r="J107" s="63"/>
      <c r="K107" s="63"/>
      <c r="L107" s="57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="2" customFormat="1" ht="24.96" customHeight="1">
      <c r="A108" s="33"/>
      <c r="B108" s="34"/>
      <c r="C108" s="23" t="s">
        <v>164</v>
      </c>
      <c r="D108" s="35"/>
      <c r="E108" s="35"/>
      <c r="F108" s="35"/>
      <c r="G108" s="35"/>
      <c r="H108" s="35"/>
      <c r="I108" s="35"/>
      <c r="J108" s="35"/>
      <c r="K108" s="35"/>
      <c r="L108" s="57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6.96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7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12" customHeight="1">
      <c r="A110" s="33"/>
      <c r="B110" s="34"/>
      <c r="C110" s="29" t="s">
        <v>14</v>
      </c>
      <c r="D110" s="35"/>
      <c r="E110" s="35"/>
      <c r="F110" s="35"/>
      <c r="G110" s="35"/>
      <c r="H110" s="35"/>
      <c r="I110" s="35"/>
      <c r="J110" s="35"/>
      <c r="K110" s="35"/>
      <c r="L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16.5" customHeight="1">
      <c r="A111" s="33"/>
      <c r="B111" s="34"/>
      <c r="C111" s="35"/>
      <c r="D111" s="35"/>
      <c r="E111" s="169" t="str">
        <f>E7</f>
        <v>Rekonstrukce Stránčická - Hrdinů - Soupis prací</v>
      </c>
      <c r="F111" s="29"/>
      <c r="G111" s="29"/>
      <c r="H111" s="29"/>
      <c r="I111" s="35"/>
      <c r="J111" s="35"/>
      <c r="K111" s="35"/>
      <c r="L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12" customHeight="1">
      <c r="A112" s="33"/>
      <c r="B112" s="34"/>
      <c r="C112" s="29" t="s">
        <v>125</v>
      </c>
      <c r="D112" s="35"/>
      <c r="E112" s="35"/>
      <c r="F112" s="35"/>
      <c r="G112" s="35"/>
      <c r="H112" s="35"/>
      <c r="I112" s="35"/>
      <c r="J112" s="35"/>
      <c r="K112" s="35"/>
      <c r="L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6.5" customHeight="1">
      <c r="A113" s="33"/>
      <c r="B113" s="34"/>
      <c r="C113" s="35"/>
      <c r="D113" s="35"/>
      <c r="E113" s="70" t="str">
        <f>E9</f>
        <v xml:space="preserve">SO 110 - SO 110  Vozovky v katastru Stránčic</v>
      </c>
      <c r="F113" s="35"/>
      <c r="G113" s="35"/>
      <c r="H113" s="35"/>
      <c r="I113" s="35"/>
      <c r="J113" s="35"/>
      <c r="K113" s="35"/>
      <c r="L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6.96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9" t="s">
        <v>20</v>
      </c>
      <c r="D115" s="35"/>
      <c r="E115" s="35"/>
      <c r="F115" s="26" t="str">
        <f>F12</f>
        <v>k.ú. Všestary, Stránčice</v>
      </c>
      <c r="G115" s="35"/>
      <c r="H115" s="35"/>
      <c r="I115" s="29" t="s">
        <v>22</v>
      </c>
      <c r="J115" s="73" t="str">
        <f>IF(J12="","",J12)</f>
        <v>11. 10. 2023</v>
      </c>
      <c r="K115" s="35"/>
      <c r="L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6.96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15.15" customHeight="1">
      <c r="A117" s="33"/>
      <c r="B117" s="34"/>
      <c r="C117" s="29" t="s">
        <v>28</v>
      </c>
      <c r="D117" s="35"/>
      <c r="E117" s="35"/>
      <c r="F117" s="26" t="str">
        <f>E15</f>
        <v>Obec Všestary</v>
      </c>
      <c r="G117" s="35"/>
      <c r="H117" s="35"/>
      <c r="I117" s="29" t="s">
        <v>34</v>
      </c>
      <c r="J117" s="31" t="str">
        <f>E21</f>
        <v>ing. Miroslav Dvořan</v>
      </c>
      <c r="K117" s="35"/>
      <c r="L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5.15" customHeight="1">
      <c r="A118" s="33"/>
      <c r="B118" s="34"/>
      <c r="C118" s="29" t="s">
        <v>32</v>
      </c>
      <c r="D118" s="35"/>
      <c r="E118" s="35"/>
      <c r="F118" s="26" t="str">
        <f>IF(E18="","",E18)</f>
        <v xml:space="preserve"> </v>
      </c>
      <c r="G118" s="35"/>
      <c r="H118" s="35"/>
      <c r="I118" s="29" t="s">
        <v>37</v>
      </c>
      <c r="J118" s="31" t="str">
        <f>E24</f>
        <v>Roman Valík</v>
      </c>
      <c r="K118" s="35"/>
      <c r="L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10.32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11" customFormat="1" ht="29.28" customHeight="1">
      <c r="A120" s="186"/>
      <c r="B120" s="187"/>
      <c r="C120" s="188" t="s">
        <v>165</v>
      </c>
      <c r="D120" s="189" t="s">
        <v>65</v>
      </c>
      <c r="E120" s="189" t="s">
        <v>61</v>
      </c>
      <c r="F120" s="189" t="s">
        <v>62</v>
      </c>
      <c r="G120" s="189" t="s">
        <v>166</v>
      </c>
      <c r="H120" s="189" t="s">
        <v>167</v>
      </c>
      <c r="I120" s="189" t="s">
        <v>168</v>
      </c>
      <c r="J120" s="189" t="s">
        <v>155</v>
      </c>
      <c r="K120" s="190" t="s">
        <v>169</v>
      </c>
      <c r="L120" s="191"/>
      <c r="M120" s="94" t="s">
        <v>1</v>
      </c>
      <c r="N120" s="95" t="s">
        <v>44</v>
      </c>
      <c r="O120" s="95" t="s">
        <v>170</v>
      </c>
      <c r="P120" s="95" t="s">
        <v>171</v>
      </c>
      <c r="Q120" s="95" t="s">
        <v>172</v>
      </c>
      <c r="R120" s="95" t="s">
        <v>173</v>
      </c>
      <c r="S120" s="95" t="s">
        <v>174</v>
      </c>
      <c r="T120" s="96" t="s">
        <v>175</v>
      </c>
      <c r="U120" s="186"/>
      <c r="V120" s="186"/>
      <c r="W120" s="186"/>
      <c r="X120" s="186"/>
      <c r="Y120" s="186"/>
      <c r="Z120" s="186"/>
      <c r="AA120" s="186"/>
      <c r="AB120" s="186"/>
      <c r="AC120" s="186"/>
      <c r="AD120" s="186"/>
      <c r="AE120" s="186"/>
    </row>
    <row r="121" s="2" customFormat="1" ht="22.8" customHeight="1">
      <c r="A121" s="33"/>
      <c r="B121" s="34"/>
      <c r="C121" s="101" t="s">
        <v>176</v>
      </c>
      <c r="D121" s="35"/>
      <c r="E121" s="35"/>
      <c r="F121" s="35"/>
      <c r="G121" s="35"/>
      <c r="H121" s="35"/>
      <c r="I121" s="35"/>
      <c r="J121" s="192">
        <f>BK121</f>
        <v>0</v>
      </c>
      <c r="K121" s="35"/>
      <c r="L121" s="39"/>
      <c r="M121" s="97"/>
      <c r="N121" s="193"/>
      <c r="O121" s="98"/>
      <c r="P121" s="194">
        <f>P122</f>
        <v>447.97396200000003</v>
      </c>
      <c r="Q121" s="98"/>
      <c r="R121" s="194">
        <f>R122</f>
        <v>96.293917999999991</v>
      </c>
      <c r="S121" s="98"/>
      <c r="T121" s="195">
        <f>T122</f>
        <v>515.80400000000009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7" t="s">
        <v>79</v>
      </c>
      <c r="AU121" s="17" t="s">
        <v>157</v>
      </c>
      <c r="BK121" s="196">
        <f>BK122</f>
        <v>0</v>
      </c>
    </row>
    <row r="122" s="12" customFormat="1" ht="25.92" customHeight="1">
      <c r="A122" s="12"/>
      <c r="B122" s="197"/>
      <c r="C122" s="198"/>
      <c r="D122" s="199" t="s">
        <v>79</v>
      </c>
      <c r="E122" s="200" t="s">
        <v>177</v>
      </c>
      <c r="F122" s="200" t="s">
        <v>178</v>
      </c>
      <c r="G122" s="198"/>
      <c r="H122" s="198"/>
      <c r="I122" s="198"/>
      <c r="J122" s="201">
        <f>BK122</f>
        <v>0</v>
      </c>
      <c r="K122" s="198"/>
      <c r="L122" s="202"/>
      <c r="M122" s="203"/>
      <c r="N122" s="204"/>
      <c r="O122" s="204"/>
      <c r="P122" s="205">
        <f>P123+P144+P164+P168</f>
        <v>447.97396200000003</v>
      </c>
      <c r="Q122" s="204"/>
      <c r="R122" s="205">
        <f>R123+R144+R164+R168</f>
        <v>96.293917999999991</v>
      </c>
      <c r="S122" s="204"/>
      <c r="T122" s="206">
        <f>T123+T144+T164+T168</f>
        <v>515.80400000000009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7" t="s">
        <v>88</v>
      </c>
      <c r="AT122" s="208" t="s">
        <v>79</v>
      </c>
      <c r="AU122" s="208" t="s">
        <v>80</v>
      </c>
      <c r="AY122" s="207" t="s">
        <v>179</v>
      </c>
      <c r="BK122" s="209">
        <f>BK123+BK144+BK164+BK168</f>
        <v>0</v>
      </c>
    </row>
    <row r="123" s="12" customFormat="1" ht="22.8" customHeight="1">
      <c r="A123" s="12"/>
      <c r="B123" s="197"/>
      <c r="C123" s="198"/>
      <c r="D123" s="199" t="s">
        <v>79</v>
      </c>
      <c r="E123" s="210" t="s">
        <v>88</v>
      </c>
      <c r="F123" s="210" t="s">
        <v>180</v>
      </c>
      <c r="G123" s="198"/>
      <c r="H123" s="198"/>
      <c r="I123" s="198"/>
      <c r="J123" s="211">
        <f>BK123</f>
        <v>0</v>
      </c>
      <c r="K123" s="198"/>
      <c r="L123" s="202"/>
      <c r="M123" s="203"/>
      <c r="N123" s="204"/>
      <c r="O123" s="204"/>
      <c r="P123" s="205">
        <f>SUM(P124:P143)</f>
        <v>78.888550000000009</v>
      </c>
      <c r="Q123" s="204"/>
      <c r="R123" s="205">
        <f>SUM(R124:R143)</f>
        <v>0.30960000000000004</v>
      </c>
      <c r="S123" s="204"/>
      <c r="T123" s="206">
        <f>SUM(T124:T143)</f>
        <v>446.87600000000003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7" t="s">
        <v>88</v>
      </c>
      <c r="AT123" s="208" t="s">
        <v>79</v>
      </c>
      <c r="AU123" s="208" t="s">
        <v>88</v>
      </c>
      <c r="AY123" s="207" t="s">
        <v>179</v>
      </c>
      <c r="BK123" s="209">
        <f>SUM(BK124:BK143)</f>
        <v>0</v>
      </c>
    </row>
    <row r="124" s="2" customFormat="1" ht="24.15" customHeight="1">
      <c r="A124" s="33"/>
      <c r="B124" s="34"/>
      <c r="C124" s="212" t="s">
        <v>88</v>
      </c>
      <c r="D124" s="212" t="s">
        <v>181</v>
      </c>
      <c r="E124" s="213" t="s">
        <v>182</v>
      </c>
      <c r="F124" s="214" t="s">
        <v>183</v>
      </c>
      <c r="G124" s="215" t="s">
        <v>184</v>
      </c>
      <c r="H124" s="216">
        <v>8.3000000000000007</v>
      </c>
      <c r="I124" s="217">
        <v>0</v>
      </c>
      <c r="J124" s="217">
        <f>ROUND(I124*H124,2)</f>
        <v>0</v>
      </c>
      <c r="K124" s="214" t="s">
        <v>185</v>
      </c>
      <c r="L124" s="39"/>
      <c r="M124" s="218" t="s">
        <v>1</v>
      </c>
      <c r="N124" s="219" t="s">
        <v>45</v>
      </c>
      <c r="O124" s="220">
        <v>0.41199999999999998</v>
      </c>
      <c r="P124" s="220">
        <f>O124*H124</f>
        <v>3.4196</v>
      </c>
      <c r="Q124" s="220">
        <v>0</v>
      </c>
      <c r="R124" s="220">
        <f>Q124*H124</f>
        <v>0</v>
      </c>
      <c r="S124" s="220">
        <v>0.22</v>
      </c>
      <c r="T124" s="221">
        <f>S124*H124</f>
        <v>1.8260000000000001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22" t="s">
        <v>186</v>
      </c>
      <c r="AT124" s="222" t="s">
        <v>181</v>
      </c>
      <c r="AU124" s="222" t="s">
        <v>90</v>
      </c>
      <c r="AY124" s="17" t="s">
        <v>179</v>
      </c>
      <c r="BE124" s="223">
        <f>IF(N124="základní",J124,0)</f>
        <v>0</v>
      </c>
      <c r="BF124" s="223">
        <f>IF(N124="snížená",J124,0)</f>
        <v>0</v>
      </c>
      <c r="BG124" s="223">
        <f>IF(N124="zákl. přenesená",J124,0)</f>
        <v>0</v>
      </c>
      <c r="BH124" s="223">
        <f>IF(N124="sníž. přenesená",J124,0)</f>
        <v>0</v>
      </c>
      <c r="BI124" s="223">
        <f>IF(N124="nulová",J124,0)</f>
        <v>0</v>
      </c>
      <c r="BJ124" s="17" t="s">
        <v>88</v>
      </c>
      <c r="BK124" s="223">
        <f>ROUND(I124*H124,2)</f>
        <v>0</v>
      </c>
      <c r="BL124" s="17" t="s">
        <v>186</v>
      </c>
      <c r="BM124" s="222" t="s">
        <v>187</v>
      </c>
    </row>
    <row r="125" s="13" customFormat="1">
      <c r="A125" s="13"/>
      <c r="B125" s="224"/>
      <c r="C125" s="225"/>
      <c r="D125" s="226" t="s">
        <v>188</v>
      </c>
      <c r="E125" s="227" t="s">
        <v>1</v>
      </c>
      <c r="F125" s="228" t="s">
        <v>189</v>
      </c>
      <c r="G125" s="225"/>
      <c r="H125" s="227" t="s">
        <v>1</v>
      </c>
      <c r="I125" s="225"/>
      <c r="J125" s="225"/>
      <c r="K125" s="225"/>
      <c r="L125" s="229"/>
      <c r="M125" s="230"/>
      <c r="N125" s="231"/>
      <c r="O125" s="231"/>
      <c r="P125" s="231"/>
      <c r="Q125" s="231"/>
      <c r="R125" s="231"/>
      <c r="S125" s="231"/>
      <c r="T125" s="23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3" t="s">
        <v>188</v>
      </c>
      <c r="AU125" s="233" t="s">
        <v>90</v>
      </c>
      <c r="AV125" s="13" t="s">
        <v>88</v>
      </c>
      <c r="AW125" s="13" t="s">
        <v>36</v>
      </c>
      <c r="AX125" s="13" t="s">
        <v>80</v>
      </c>
      <c r="AY125" s="233" t="s">
        <v>179</v>
      </c>
    </row>
    <row r="126" s="14" customFormat="1">
      <c r="A126" s="14"/>
      <c r="B126" s="234"/>
      <c r="C126" s="235"/>
      <c r="D126" s="226" t="s">
        <v>188</v>
      </c>
      <c r="E126" s="236" t="s">
        <v>1</v>
      </c>
      <c r="F126" s="237" t="s">
        <v>793</v>
      </c>
      <c r="G126" s="235"/>
      <c r="H126" s="238">
        <v>8.3000000000000007</v>
      </c>
      <c r="I126" s="235"/>
      <c r="J126" s="235"/>
      <c r="K126" s="235"/>
      <c r="L126" s="239"/>
      <c r="M126" s="240"/>
      <c r="N126" s="241"/>
      <c r="O126" s="241"/>
      <c r="P126" s="241"/>
      <c r="Q126" s="241"/>
      <c r="R126" s="241"/>
      <c r="S126" s="241"/>
      <c r="T126" s="24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3" t="s">
        <v>188</v>
      </c>
      <c r="AU126" s="243" t="s">
        <v>90</v>
      </c>
      <c r="AV126" s="14" t="s">
        <v>90</v>
      </c>
      <c r="AW126" s="14" t="s">
        <v>36</v>
      </c>
      <c r="AX126" s="14" t="s">
        <v>88</v>
      </c>
      <c r="AY126" s="243" t="s">
        <v>179</v>
      </c>
    </row>
    <row r="127" s="2" customFormat="1" ht="33" customHeight="1">
      <c r="A127" s="33"/>
      <c r="B127" s="34"/>
      <c r="C127" s="212" t="s">
        <v>90</v>
      </c>
      <c r="D127" s="212" t="s">
        <v>181</v>
      </c>
      <c r="E127" s="213" t="s">
        <v>191</v>
      </c>
      <c r="F127" s="214" t="s">
        <v>192</v>
      </c>
      <c r="G127" s="215" t="s">
        <v>184</v>
      </c>
      <c r="H127" s="216">
        <v>1935</v>
      </c>
      <c r="I127" s="217">
        <v>0</v>
      </c>
      <c r="J127" s="217">
        <f>ROUND(I127*H127,2)</f>
        <v>0</v>
      </c>
      <c r="K127" s="214" t="s">
        <v>185</v>
      </c>
      <c r="L127" s="39"/>
      <c r="M127" s="218" t="s">
        <v>1</v>
      </c>
      <c r="N127" s="219" t="s">
        <v>45</v>
      </c>
      <c r="O127" s="220">
        <v>0.014</v>
      </c>
      <c r="P127" s="220">
        <f>O127*H127</f>
        <v>27.09</v>
      </c>
      <c r="Q127" s="220">
        <v>0.00016000000000000001</v>
      </c>
      <c r="R127" s="220">
        <f>Q127*H127</f>
        <v>0.30960000000000004</v>
      </c>
      <c r="S127" s="220">
        <v>0.23000000000000001</v>
      </c>
      <c r="T127" s="221">
        <f>S127*H127</f>
        <v>445.05000000000001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22" t="s">
        <v>186</v>
      </c>
      <c r="AT127" s="222" t="s">
        <v>181</v>
      </c>
      <c r="AU127" s="222" t="s">
        <v>90</v>
      </c>
      <c r="AY127" s="17" t="s">
        <v>179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7" t="s">
        <v>88</v>
      </c>
      <c r="BK127" s="223">
        <f>ROUND(I127*H127,2)</f>
        <v>0</v>
      </c>
      <c r="BL127" s="17" t="s">
        <v>186</v>
      </c>
      <c r="BM127" s="222" t="s">
        <v>193</v>
      </c>
    </row>
    <row r="128" s="13" customFormat="1">
      <c r="A128" s="13"/>
      <c r="B128" s="224"/>
      <c r="C128" s="225"/>
      <c r="D128" s="226" t="s">
        <v>188</v>
      </c>
      <c r="E128" s="227" t="s">
        <v>1</v>
      </c>
      <c r="F128" s="228" t="s">
        <v>189</v>
      </c>
      <c r="G128" s="225"/>
      <c r="H128" s="227" t="s">
        <v>1</v>
      </c>
      <c r="I128" s="225"/>
      <c r="J128" s="225"/>
      <c r="K128" s="225"/>
      <c r="L128" s="229"/>
      <c r="M128" s="230"/>
      <c r="N128" s="231"/>
      <c r="O128" s="231"/>
      <c r="P128" s="231"/>
      <c r="Q128" s="231"/>
      <c r="R128" s="231"/>
      <c r="S128" s="231"/>
      <c r="T128" s="23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3" t="s">
        <v>188</v>
      </c>
      <c r="AU128" s="233" t="s">
        <v>90</v>
      </c>
      <c r="AV128" s="13" t="s">
        <v>88</v>
      </c>
      <c r="AW128" s="13" t="s">
        <v>36</v>
      </c>
      <c r="AX128" s="13" t="s">
        <v>80</v>
      </c>
      <c r="AY128" s="233" t="s">
        <v>179</v>
      </c>
    </row>
    <row r="129" s="14" customFormat="1">
      <c r="A129" s="14"/>
      <c r="B129" s="234"/>
      <c r="C129" s="235"/>
      <c r="D129" s="226" t="s">
        <v>188</v>
      </c>
      <c r="E129" s="236" t="s">
        <v>1</v>
      </c>
      <c r="F129" s="237" t="s">
        <v>794</v>
      </c>
      <c r="G129" s="235"/>
      <c r="H129" s="238">
        <v>1935</v>
      </c>
      <c r="I129" s="235"/>
      <c r="J129" s="235"/>
      <c r="K129" s="235"/>
      <c r="L129" s="239"/>
      <c r="M129" s="240"/>
      <c r="N129" s="241"/>
      <c r="O129" s="241"/>
      <c r="P129" s="241"/>
      <c r="Q129" s="241"/>
      <c r="R129" s="241"/>
      <c r="S129" s="241"/>
      <c r="T129" s="24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3" t="s">
        <v>188</v>
      </c>
      <c r="AU129" s="243" t="s">
        <v>90</v>
      </c>
      <c r="AV129" s="14" t="s">
        <v>90</v>
      </c>
      <c r="AW129" s="14" t="s">
        <v>36</v>
      </c>
      <c r="AX129" s="14" t="s">
        <v>88</v>
      </c>
      <c r="AY129" s="243" t="s">
        <v>179</v>
      </c>
    </row>
    <row r="130" s="2" customFormat="1" ht="33" customHeight="1">
      <c r="A130" s="33"/>
      <c r="B130" s="34"/>
      <c r="C130" s="212" t="s">
        <v>195</v>
      </c>
      <c r="D130" s="212" t="s">
        <v>181</v>
      </c>
      <c r="E130" s="213" t="s">
        <v>212</v>
      </c>
      <c r="F130" s="214" t="s">
        <v>213</v>
      </c>
      <c r="G130" s="215" t="s">
        <v>208</v>
      </c>
      <c r="H130" s="216">
        <v>48.450000000000003</v>
      </c>
      <c r="I130" s="217">
        <v>0</v>
      </c>
      <c r="J130" s="217">
        <f>ROUND(I130*H130,2)</f>
        <v>0</v>
      </c>
      <c r="K130" s="214" t="s">
        <v>185</v>
      </c>
      <c r="L130" s="39"/>
      <c r="M130" s="218" t="s">
        <v>1</v>
      </c>
      <c r="N130" s="219" t="s">
        <v>45</v>
      </c>
      <c r="O130" s="220">
        <v>0.83399999999999996</v>
      </c>
      <c r="P130" s="220">
        <f>O130*H130</f>
        <v>40.407299999999999</v>
      </c>
      <c r="Q130" s="220">
        <v>0</v>
      </c>
      <c r="R130" s="220">
        <f>Q130*H130</f>
        <v>0</v>
      </c>
      <c r="S130" s="220">
        <v>0</v>
      </c>
      <c r="T130" s="221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22" t="s">
        <v>186</v>
      </c>
      <c r="AT130" s="222" t="s">
        <v>181</v>
      </c>
      <c r="AU130" s="222" t="s">
        <v>90</v>
      </c>
      <c r="AY130" s="17" t="s">
        <v>179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7" t="s">
        <v>88</v>
      </c>
      <c r="BK130" s="223">
        <f>ROUND(I130*H130,2)</f>
        <v>0</v>
      </c>
      <c r="BL130" s="17" t="s">
        <v>186</v>
      </c>
      <c r="BM130" s="222" t="s">
        <v>214</v>
      </c>
    </row>
    <row r="131" s="14" customFormat="1">
      <c r="A131" s="14"/>
      <c r="B131" s="234"/>
      <c r="C131" s="235"/>
      <c r="D131" s="226" t="s">
        <v>188</v>
      </c>
      <c r="E131" s="236" t="s">
        <v>145</v>
      </c>
      <c r="F131" s="237" t="s">
        <v>795</v>
      </c>
      <c r="G131" s="235"/>
      <c r="H131" s="238">
        <v>48.450000000000003</v>
      </c>
      <c r="I131" s="235"/>
      <c r="J131" s="235"/>
      <c r="K131" s="235"/>
      <c r="L131" s="239"/>
      <c r="M131" s="240"/>
      <c r="N131" s="241"/>
      <c r="O131" s="241"/>
      <c r="P131" s="241"/>
      <c r="Q131" s="241"/>
      <c r="R131" s="241"/>
      <c r="S131" s="241"/>
      <c r="T131" s="24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3" t="s">
        <v>188</v>
      </c>
      <c r="AU131" s="243" t="s">
        <v>90</v>
      </c>
      <c r="AV131" s="14" t="s">
        <v>90</v>
      </c>
      <c r="AW131" s="14" t="s">
        <v>36</v>
      </c>
      <c r="AX131" s="14" t="s">
        <v>88</v>
      </c>
      <c r="AY131" s="243" t="s">
        <v>179</v>
      </c>
    </row>
    <row r="132" s="2" customFormat="1" ht="37.8" customHeight="1">
      <c r="A132" s="33"/>
      <c r="B132" s="34"/>
      <c r="C132" s="212" t="s">
        <v>186</v>
      </c>
      <c r="D132" s="212" t="s">
        <v>181</v>
      </c>
      <c r="E132" s="213" t="s">
        <v>246</v>
      </c>
      <c r="F132" s="214" t="s">
        <v>247</v>
      </c>
      <c r="G132" s="215" t="s">
        <v>208</v>
      </c>
      <c r="H132" s="216">
        <v>48.450000000000003</v>
      </c>
      <c r="I132" s="217">
        <v>0</v>
      </c>
      <c r="J132" s="217">
        <f>ROUND(I132*H132,2)</f>
        <v>0</v>
      </c>
      <c r="K132" s="214" t="s">
        <v>1</v>
      </c>
      <c r="L132" s="39"/>
      <c r="M132" s="218" t="s">
        <v>1</v>
      </c>
      <c r="N132" s="219" t="s">
        <v>45</v>
      </c>
      <c r="O132" s="220">
        <v>0.086999999999999994</v>
      </c>
      <c r="P132" s="220">
        <f>O132*H132</f>
        <v>4.2151500000000004</v>
      </c>
      <c r="Q132" s="220">
        <v>0</v>
      </c>
      <c r="R132" s="220">
        <f>Q132*H132</f>
        <v>0</v>
      </c>
      <c r="S132" s="220">
        <v>0</v>
      </c>
      <c r="T132" s="221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22" t="s">
        <v>186</v>
      </c>
      <c r="AT132" s="222" t="s">
        <v>181</v>
      </c>
      <c r="AU132" s="222" t="s">
        <v>90</v>
      </c>
      <c r="AY132" s="17" t="s">
        <v>179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7" t="s">
        <v>88</v>
      </c>
      <c r="BK132" s="223">
        <f>ROUND(I132*H132,2)</f>
        <v>0</v>
      </c>
      <c r="BL132" s="17" t="s">
        <v>186</v>
      </c>
      <c r="BM132" s="222" t="s">
        <v>248</v>
      </c>
    </row>
    <row r="133" s="13" customFormat="1">
      <c r="A133" s="13"/>
      <c r="B133" s="224"/>
      <c r="C133" s="225"/>
      <c r="D133" s="226" t="s">
        <v>188</v>
      </c>
      <c r="E133" s="227" t="s">
        <v>1</v>
      </c>
      <c r="F133" s="228" t="s">
        <v>249</v>
      </c>
      <c r="G133" s="225"/>
      <c r="H133" s="227" t="s">
        <v>1</v>
      </c>
      <c r="I133" s="225"/>
      <c r="J133" s="225"/>
      <c r="K133" s="225"/>
      <c r="L133" s="229"/>
      <c r="M133" s="230"/>
      <c r="N133" s="231"/>
      <c r="O133" s="231"/>
      <c r="P133" s="231"/>
      <c r="Q133" s="231"/>
      <c r="R133" s="231"/>
      <c r="S133" s="231"/>
      <c r="T133" s="23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3" t="s">
        <v>188</v>
      </c>
      <c r="AU133" s="233" t="s">
        <v>90</v>
      </c>
      <c r="AV133" s="13" t="s">
        <v>88</v>
      </c>
      <c r="AW133" s="13" t="s">
        <v>36</v>
      </c>
      <c r="AX133" s="13" t="s">
        <v>80</v>
      </c>
      <c r="AY133" s="233" t="s">
        <v>179</v>
      </c>
    </row>
    <row r="134" s="13" customFormat="1">
      <c r="A134" s="13"/>
      <c r="B134" s="224"/>
      <c r="C134" s="225"/>
      <c r="D134" s="226" t="s">
        <v>188</v>
      </c>
      <c r="E134" s="227" t="s">
        <v>1</v>
      </c>
      <c r="F134" s="228" t="s">
        <v>250</v>
      </c>
      <c r="G134" s="225"/>
      <c r="H134" s="227" t="s">
        <v>1</v>
      </c>
      <c r="I134" s="225"/>
      <c r="J134" s="225"/>
      <c r="K134" s="225"/>
      <c r="L134" s="229"/>
      <c r="M134" s="230"/>
      <c r="N134" s="231"/>
      <c r="O134" s="231"/>
      <c r="P134" s="231"/>
      <c r="Q134" s="231"/>
      <c r="R134" s="231"/>
      <c r="S134" s="231"/>
      <c r="T134" s="23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3" t="s">
        <v>188</v>
      </c>
      <c r="AU134" s="233" t="s">
        <v>90</v>
      </c>
      <c r="AV134" s="13" t="s">
        <v>88</v>
      </c>
      <c r="AW134" s="13" t="s">
        <v>36</v>
      </c>
      <c r="AX134" s="13" t="s">
        <v>80</v>
      </c>
      <c r="AY134" s="233" t="s">
        <v>179</v>
      </c>
    </row>
    <row r="135" s="14" customFormat="1">
      <c r="A135" s="14"/>
      <c r="B135" s="234"/>
      <c r="C135" s="235"/>
      <c r="D135" s="226" t="s">
        <v>188</v>
      </c>
      <c r="E135" s="236" t="s">
        <v>135</v>
      </c>
      <c r="F135" s="237" t="s">
        <v>145</v>
      </c>
      <c r="G135" s="235"/>
      <c r="H135" s="238">
        <v>48.450000000000003</v>
      </c>
      <c r="I135" s="235"/>
      <c r="J135" s="235"/>
      <c r="K135" s="235"/>
      <c r="L135" s="239"/>
      <c r="M135" s="240"/>
      <c r="N135" s="241"/>
      <c r="O135" s="241"/>
      <c r="P135" s="241"/>
      <c r="Q135" s="241"/>
      <c r="R135" s="241"/>
      <c r="S135" s="241"/>
      <c r="T135" s="24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3" t="s">
        <v>188</v>
      </c>
      <c r="AU135" s="243" t="s">
        <v>90</v>
      </c>
      <c r="AV135" s="14" t="s">
        <v>90</v>
      </c>
      <c r="AW135" s="14" t="s">
        <v>36</v>
      </c>
      <c r="AX135" s="14" t="s">
        <v>88</v>
      </c>
      <c r="AY135" s="243" t="s">
        <v>179</v>
      </c>
    </row>
    <row r="136" s="2" customFormat="1" ht="37.8" customHeight="1">
      <c r="A136" s="33"/>
      <c r="B136" s="34"/>
      <c r="C136" s="212" t="s">
        <v>205</v>
      </c>
      <c r="D136" s="212" t="s">
        <v>181</v>
      </c>
      <c r="E136" s="213" t="s">
        <v>253</v>
      </c>
      <c r="F136" s="214" t="s">
        <v>254</v>
      </c>
      <c r="G136" s="215" t="s">
        <v>208</v>
      </c>
      <c r="H136" s="216">
        <v>484.5</v>
      </c>
      <c r="I136" s="217">
        <v>0</v>
      </c>
      <c r="J136" s="217">
        <f>ROUND(I136*H136,2)</f>
        <v>0</v>
      </c>
      <c r="K136" s="214" t="s">
        <v>1</v>
      </c>
      <c r="L136" s="39"/>
      <c r="M136" s="218" t="s">
        <v>1</v>
      </c>
      <c r="N136" s="219" t="s">
        <v>45</v>
      </c>
      <c r="O136" s="220">
        <v>0.0050000000000000001</v>
      </c>
      <c r="P136" s="220">
        <f>O136*H136</f>
        <v>2.4224999999999999</v>
      </c>
      <c r="Q136" s="220">
        <v>0</v>
      </c>
      <c r="R136" s="220">
        <f>Q136*H136</f>
        <v>0</v>
      </c>
      <c r="S136" s="220">
        <v>0</v>
      </c>
      <c r="T136" s="221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22" t="s">
        <v>186</v>
      </c>
      <c r="AT136" s="222" t="s">
        <v>181</v>
      </c>
      <c r="AU136" s="222" t="s">
        <v>90</v>
      </c>
      <c r="AY136" s="17" t="s">
        <v>179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7" t="s">
        <v>88</v>
      </c>
      <c r="BK136" s="223">
        <f>ROUND(I136*H136,2)</f>
        <v>0</v>
      </c>
      <c r="BL136" s="17" t="s">
        <v>186</v>
      </c>
      <c r="BM136" s="222" t="s">
        <v>255</v>
      </c>
    </row>
    <row r="137" s="13" customFormat="1">
      <c r="A137" s="13"/>
      <c r="B137" s="224"/>
      <c r="C137" s="225"/>
      <c r="D137" s="226" t="s">
        <v>188</v>
      </c>
      <c r="E137" s="227" t="s">
        <v>1</v>
      </c>
      <c r="F137" s="228" t="s">
        <v>249</v>
      </c>
      <c r="G137" s="225"/>
      <c r="H137" s="227" t="s">
        <v>1</v>
      </c>
      <c r="I137" s="225"/>
      <c r="J137" s="225"/>
      <c r="K137" s="225"/>
      <c r="L137" s="229"/>
      <c r="M137" s="230"/>
      <c r="N137" s="231"/>
      <c r="O137" s="231"/>
      <c r="P137" s="231"/>
      <c r="Q137" s="231"/>
      <c r="R137" s="231"/>
      <c r="S137" s="231"/>
      <c r="T137" s="23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3" t="s">
        <v>188</v>
      </c>
      <c r="AU137" s="233" t="s">
        <v>90</v>
      </c>
      <c r="AV137" s="13" t="s">
        <v>88</v>
      </c>
      <c r="AW137" s="13" t="s">
        <v>36</v>
      </c>
      <c r="AX137" s="13" t="s">
        <v>80</v>
      </c>
      <c r="AY137" s="233" t="s">
        <v>179</v>
      </c>
    </row>
    <row r="138" s="13" customFormat="1">
      <c r="A138" s="13"/>
      <c r="B138" s="224"/>
      <c r="C138" s="225"/>
      <c r="D138" s="226" t="s">
        <v>188</v>
      </c>
      <c r="E138" s="227" t="s">
        <v>1</v>
      </c>
      <c r="F138" s="228" t="s">
        <v>250</v>
      </c>
      <c r="G138" s="225"/>
      <c r="H138" s="227" t="s">
        <v>1</v>
      </c>
      <c r="I138" s="225"/>
      <c r="J138" s="225"/>
      <c r="K138" s="225"/>
      <c r="L138" s="229"/>
      <c r="M138" s="230"/>
      <c r="N138" s="231"/>
      <c r="O138" s="231"/>
      <c r="P138" s="231"/>
      <c r="Q138" s="231"/>
      <c r="R138" s="231"/>
      <c r="S138" s="231"/>
      <c r="T138" s="23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3" t="s">
        <v>188</v>
      </c>
      <c r="AU138" s="233" t="s">
        <v>90</v>
      </c>
      <c r="AV138" s="13" t="s">
        <v>88</v>
      </c>
      <c r="AW138" s="13" t="s">
        <v>36</v>
      </c>
      <c r="AX138" s="13" t="s">
        <v>80</v>
      </c>
      <c r="AY138" s="233" t="s">
        <v>179</v>
      </c>
    </row>
    <row r="139" s="14" customFormat="1">
      <c r="A139" s="14"/>
      <c r="B139" s="234"/>
      <c r="C139" s="235"/>
      <c r="D139" s="226" t="s">
        <v>188</v>
      </c>
      <c r="E139" s="236" t="s">
        <v>1</v>
      </c>
      <c r="F139" s="237" t="s">
        <v>256</v>
      </c>
      <c r="G139" s="235"/>
      <c r="H139" s="238">
        <v>484.5</v>
      </c>
      <c r="I139" s="235"/>
      <c r="J139" s="235"/>
      <c r="K139" s="235"/>
      <c r="L139" s="239"/>
      <c r="M139" s="240"/>
      <c r="N139" s="241"/>
      <c r="O139" s="241"/>
      <c r="P139" s="241"/>
      <c r="Q139" s="241"/>
      <c r="R139" s="241"/>
      <c r="S139" s="241"/>
      <c r="T139" s="24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3" t="s">
        <v>188</v>
      </c>
      <c r="AU139" s="243" t="s">
        <v>90</v>
      </c>
      <c r="AV139" s="14" t="s">
        <v>90</v>
      </c>
      <c r="AW139" s="14" t="s">
        <v>36</v>
      </c>
      <c r="AX139" s="14" t="s">
        <v>88</v>
      </c>
      <c r="AY139" s="243" t="s">
        <v>179</v>
      </c>
    </row>
    <row r="140" s="2" customFormat="1" ht="33" customHeight="1">
      <c r="A140" s="33"/>
      <c r="B140" s="34"/>
      <c r="C140" s="212" t="s">
        <v>211</v>
      </c>
      <c r="D140" s="212" t="s">
        <v>181</v>
      </c>
      <c r="E140" s="213" t="s">
        <v>267</v>
      </c>
      <c r="F140" s="214" t="s">
        <v>268</v>
      </c>
      <c r="G140" s="215" t="s">
        <v>269</v>
      </c>
      <c r="H140" s="216">
        <v>82.364999999999995</v>
      </c>
      <c r="I140" s="217">
        <v>0</v>
      </c>
      <c r="J140" s="217">
        <f>ROUND(I140*H140,2)</f>
        <v>0</v>
      </c>
      <c r="K140" s="214" t="s">
        <v>223</v>
      </c>
      <c r="L140" s="39"/>
      <c r="M140" s="218" t="s">
        <v>1</v>
      </c>
      <c r="N140" s="219" t="s">
        <v>45</v>
      </c>
      <c r="O140" s="220">
        <v>0</v>
      </c>
      <c r="P140" s="220">
        <f>O140*H140</f>
        <v>0</v>
      </c>
      <c r="Q140" s="220">
        <v>0</v>
      </c>
      <c r="R140" s="220">
        <f>Q140*H140</f>
        <v>0</v>
      </c>
      <c r="S140" s="220">
        <v>0</v>
      </c>
      <c r="T140" s="221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22" t="s">
        <v>186</v>
      </c>
      <c r="AT140" s="222" t="s">
        <v>181</v>
      </c>
      <c r="AU140" s="222" t="s">
        <v>90</v>
      </c>
      <c r="AY140" s="17" t="s">
        <v>179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7" t="s">
        <v>88</v>
      </c>
      <c r="BK140" s="223">
        <f>ROUND(I140*H140,2)</f>
        <v>0</v>
      </c>
      <c r="BL140" s="17" t="s">
        <v>186</v>
      </c>
      <c r="BM140" s="222" t="s">
        <v>270</v>
      </c>
    </row>
    <row r="141" s="14" customFormat="1">
      <c r="A141" s="14"/>
      <c r="B141" s="234"/>
      <c r="C141" s="235"/>
      <c r="D141" s="226" t="s">
        <v>188</v>
      </c>
      <c r="E141" s="236" t="s">
        <v>1</v>
      </c>
      <c r="F141" s="237" t="s">
        <v>710</v>
      </c>
      <c r="G141" s="235"/>
      <c r="H141" s="238">
        <v>82.364999999999995</v>
      </c>
      <c r="I141" s="235"/>
      <c r="J141" s="235"/>
      <c r="K141" s="235"/>
      <c r="L141" s="239"/>
      <c r="M141" s="240"/>
      <c r="N141" s="241"/>
      <c r="O141" s="241"/>
      <c r="P141" s="241"/>
      <c r="Q141" s="241"/>
      <c r="R141" s="241"/>
      <c r="S141" s="241"/>
      <c r="T141" s="24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3" t="s">
        <v>188</v>
      </c>
      <c r="AU141" s="243" t="s">
        <v>90</v>
      </c>
      <c r="AV141" s="14" t="s">
        <v>90</v>
      </c>
      <c r="AW141" s="14" t="s">
        <v>36</v>
      </c>
      <c r="AX141" s="14" t="s">
        <v>88</v>
      </c>
      <c r="AY141" s="243" t="s">
        <v>179</v>
      </c>
    </row>
    <row r="142" s="2" customFormat="1" ht="24.15" customHeight="1">
      <c r="A142" s="33"/>
      <c r="B142" s="34"/>
      <c r="C142" s="212" t="s">
        <v>216</v>
      </c>
      <c r="D142" s="212" t="s">
        <v>181</v>
      </c>
      <c r="E142" s="213" t="s">
        <v>284</v>
      </c>
      <c r="F142" s="214" t="s">
        <v>285</v>
      </c>
      <c r="G142" s="215" t="s">
        <v>184</v>
      </c>
      <c r="H142" s="216">
        <v>46</v>
      </c>
      <c r="I142" s="217">
        <v>0</v>
      </c>
      <c r="J142" s="217">
        <f>ROUND(I142*H142,2)</f>
        <v>0</v>
      </c>
      <c r="K142" s="214" t="s">
        <v>223</v>
      </c>
      <c r="L142" s="39"/>
      <c r="M142" s="218" t="s">
        <v>1</v>
      </c>
      <c r="N142" s="219" t="s">
        <v>45</v>
      </c>
      <c r="O142" s="220">
        <v>0.029000000000000001</v>
      </c>
      <c r="P142" s="220">
        <f>O142*H142</f>
        <v>1.3340000000000001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22" t="s">
        <v>186</v>
      </c>
      <c r="AT142" s="222" t="s">
        <v>181</v>
      </c>
      <c r="AU142" s="222" t="s">
        <v>90</v>
      </c>
      <c r="AY142" s="17" t="s">
        <v>179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7" t="s">
        <v>88</v>
      </c>
      <c r="BK142" s="223">
        <f>ROUND(I142*H142,2)</f>
        <v>0</v>
      </c>
      <c r="BL142" s="17" t="s">
        <v>186</v>
      </c>
      <c r="BM142" s="222" t="s">
        <v>286</v>
      </c>
    </row>
    <row r="143" s="14" customFormat="1">
      <c r="A143" s="14"/>
      <c r="B143" s="234"/>
      <c r="C143" s="235"/>
      <c r="D143" s="226" t="s">
        <v>188</v>
      </c>
      <c r="E143" s="236" t="s">
        <v>1</v>
      </c>
      <c r="F143" s="237" t="s">
        <v>796</v>
      </c>
      <c r="G143" s="235"/>
      <c r="H143" s="238">
        <v>46</v>
      </c>
      <c r="I143" s="235"/>
      <c r="J143" s="235"/>
      <c r="K143" s="235"/>
      <c r="L143" s="239"/>
      <c r="M143" s="240"/>
      <c r="N143" s="241"/>
      <c r="O143" s="241"/>
      <c r="P143" s="241"/>
      <c r="Q143" s="241"/>
      <c r="R143" s="241"/>
      <c r="S143" s="241"/>
      <c r="T143" s="24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3" t="s">
        <v>188</v>
      </c>
      <c r="AU143" s="243" t="s">
        <v>90</v>
      </c>
      <c r="AV143" s="14" t="s">
        <v>90</v>
      </c>
      <c r="AW143" s="14" t="s">
        <v>36</v>
      </c>
      <c r="AX143" s="14" t="s">
        <v>88</v>
      </c>
      <c r="AY143" s="243" t="s">
        <v>179</v>
      </c>
    </row>
    <row r="144" s="12" customFormat="1" ht="22.8" customHeight="1">
      <c r="A144" s="12"/>
      <c r="B144" s="197"/>
      <c r="C144" s="198"/>
      <c r="D144" s="199" t="s">
        <v>79</v>
      </c>
      <c r="E144" s="210" t="s">
        <v>205</v>
      </c>
      <c r="F144" s="210" t="s">
        <v>308</v>
      </c>
      <c r="G144" s="198"/>
      <c r="H144" s="198"/>
      <c r="I144" s="198"/>
      <c r="J144" s="211">
        <f>BK144</f>
        <v>0</v>
      </c>
      <c r="K144" s="198"/>
      <c r="L144" s="202"/>
      <c r="M144" s="203"/>
      <c r="N144" s="204"/>
      <c r="O144" s="204"/>
      <c r="P144" s="205">
        <f>SUM(P145:P163)</f>
        <v>114.87400000000001</v>
      </c>
      <c r="Q144" s="204"/>
      <c r="R144" s="205">
        <f>SUM(R145:R163)</f>
        <v>21.164790000000004</v>
      </c>
      <c r="S144" s="204"/>
      <c r="T144" s="206">
        <f>SUM(T145:T163)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7" t="s">
        <v>88</v>
      </c>
      <c r="AT144" s="208" t="s">
        <v>79</v>
      </c>
      <c r="AU144" s="208" t="s">
        <v>88</v>
      </c>
      <c r="AY144" s="207" t="s">
        <v>179</v>
      </c>
      <c r="BK144" s="209">
        <f>SUM(BK145:BK163)</f>
        <v>0</v>
      </c>
    </row>
    <row r="145" s="2" customFormat="1" ht="37.8" customHeight="1">
      <c r="A145" s="33"/>
      <c r="B145" s="34"/>
      <c r="C145" s="212" t="s">
        <v>124</v>
      </c>
      <c r="D145" s="212" t="s">
        <v>181</v>
      </c>
      <c r="E145" s="213" t="s">
        <v>310</v>
      </c>
      <c r="F145" s="214" t="s">
        <v>311</v>
      </c>
      <c r="G145" s="215" t="s">
        <v>184</v>
      </c>
      <c r="H145" s="216">
        <v>46</v>
      </c>
      <c r="I145" s="217">
        <v>0</v>
      </c>
      <c r="J145" s="217">
        <f>ROUND(I145*H145,2)</f>
        <v>0</v>
      </c>
      <c r="K145" s="214" t="s">
        <v>185</v>
      </c>
      <c r="L145" s="39"/>
      <c r="M145" s="218" t="s">
        <v>1</v>
      </c>
      <c r="N145" s="219" t="s">
        <v>45</v>
      </c>
      <c r="O145" s="220">
        <v>0.050000000000000003</v>
      </c>
      <c r="P145" s="220">
        <f>O145*H145</f>
        <v>2.3000000000000003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22" t="s">
        <v>186</v>
      </c>
      <c r="AT145" s="222" t="s">
        <v>181</v>
      </c>
      <c r="AU145" s="222" t="s">
        <v>90</v>
      </c>
      <c r="AY145" s="17" t="s">
        <v>179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7" t="s">
        <v>88</v>
      </c>
      <c r="BK145" s="223">
        <f>ROUND(I145*H145,2)</f>
        <v>0</v>
      </c>
      <c r="BL145" s="17" t="s">
        <v>186</v>
      </c>
      <c r="BM145" s="222" t="s">
        <v>312</v>
      </c>
    </row>
    <row r="146" s="14" customFormat="1">
      <c r="A146" s="14"/>
      <c r="B146" s="234"/>
      <c r="C146" s="235"/>
      <c r="D146" s="226" t="s">
        <v>188</v>
      </c>
      <c r="E146" s="236" t="s">
        <v>1</v>
      </c>
      <c r="F146" s="237" t="s">
        <v>796</v>
      </c>
      <c r="G146" s="235"/>
      <c r="H146" s="238">
        <v>46</v>
      </c>
      <c r="I146" s="235"/>
      <c r="J146" s="235"/>
      <c r="K146" s="235"/>
      <c r="L146" s="239"/>
      <c r="M146" s="240"/>
      <c r="N146" s="241"/>
      <c r="O146" s="241"/>
      <c r="P146" s="241"/>
      <c r="Q146" s="241"/>
      <c r="R146" s="241"/>
      <c r="S146" s="241"/>
      <c r="T146" s="24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3" t="s">
        <v>188</v>
      </c>
      <c r="AU146" s="243" t="s">
        <v>90</v>
      </c>
      <c r="AV146" s="14" t="s">
        <v>90</v>
      </c>
      <c r="AW146" s="14" t="s">
        <v>36</v>
      </c>
      <c r="AX146" s="14" t="s">
        <v>88</v>
      </c>
      <c r="AY146" s="243" t="s">
        <v>179</v>
      </c>
    </row>
    <row r="147" s="2" customFormat="1" ht="21.75" customHeight="1">
      <c r="A147" s="33"/>
      <c r="B147" s="34"/>
      <c r="C147" s="244" t="s">
        <v>227</v>
      </c>
      <c r="D147" s="244" t="s">
        <v>278</v>
      </c>
      <c r="E147" s="245" t="s">
        <v>314</v>
      </c>
      <c r="F147" s="246" t="s">
        <v>315</v>
      </c>
      <c r="G147" s="247" t="s">
        <v>269</v>
      </c>
      <c r="H147" s="248">
        <v>0.97499999999999998</v>
      </c>
      <c r="I147" s="249">
        <v>0</v>
      </c>
      <c r="J147" s="249">
        <f>ROUND(I147*H147,2)</f>
        <v>0</v>
      </c>
      <c r="K147" s="246" t="s">
        <v>185</v>
      </c>
      <c r="L147" s="250"/>
      <c r="M147" s="251" t="s">
        <v>1</v>
      </c>
      <c r="N147" s="252" t="s">
        <v>45</v>
      </c>
      <c r="O147" s="220">
        <v>0</v>
      </c>
      <c r="P147" s="220">
        <f>O147*H147</f>
        <v>0</v>
      </c>
      <c r="Q147" s="220">
        <v>1</v>
      </c>
      <c r="R147" s="220">
        <f>Q147*H147</f>
        <v>0.97499999999999998</v>
      </c>
      <c r="S147" s="220">
        <v>0</v>
      </c>
      <c r="T147" s="221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22" t="s">
        <v>124</v>
      </c>
      <c r="AT147" s="222" t="s">
        <v>278</v>
      </c>
      <c r="AU147" s="222" t="s">
        <v>90</v>
      </c>
      <c r="AY147" s="17" t="s">
        <v>179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7" t="s">
        <v>88</v>
      </c>
      <c r="BK147" s="223">
        <f>ROUND(I147*H147,2)</f>
        <v>0</v>
      </c>
      <c r="BL147" s="17" t="s">
        <v>186</v>
      </c>
      <c r="BM147" s="222" t="s">
        <v>316</v>
      </c>
    </row>
    <row r="148" s="13" customFormat="1">
      <c r="A148" s="13"/>
      <c r="B148" s="224"/>
      <c r="C148" s="225"/>
      <c r="D148" s="226" t="s">
        <v>188</v>
      </c>
      <c r="E148" s="227" t="s">
        <v>1</v>
      </c>
      <c r="F148" s="228" t="s">
        <v>317</v>
      </c>
      <c r="G148" s="225"/>
      <c r="H148" s="227" t="s">
        <v>1</v>
      </c>
      <c r="I148" s="225"/>
      <c r="J148" s="225"/>
      <c r="K148" s="225"/>
      <c r="L148" s="229"/>
      <c r="M148" s="230"/>
      <c r="N148" s="231"/>
      <c r="O148" s="231"/>
      <c r="P148" s="231"/>
      <c r="Q148" s="231"/>
      <c r="R148" s="231"/>
      <c r="S148" s="231"/>
      <c r="T148" s="23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3" t="s">
        <v>188</v>
      </c>
      <c r="AU148" s="233" t="s">
        <v>90</v>
      </c>
      <c r="AV148" s="13" t="s">
        <v>88</v>
      </c>
      <c r="AW148" s="13" t="s">
        <v>36</v>
      </c>
      <c r="AX148" s="13" t="s">
        <v>80</v>
      </c>
      <c r="AY148" s="233" t="s">
        <v>179</v>
      </c>
    </row>
    <row r="149" s="14" customFormat="1">
      <c r="A149" s="14"/>
      <c r="B149" s="234"/>
      <c r="C149" s="235"/>
      <c r="D149" s="226" t="s">
        <v>188</v>
      </c>
      <c r="E149" s="236" t="s">
        <v>1</v>
      </c>
      <c r="F149" s="237" t="s">
        <v>797</v>
      </c>
      <c r="G149" s="235"/>
      <c r="H149" s="238">
        <v>0.97499999999999998</v>
      </c>
      <c r="I149" s="235"/>
      <c r="J149" s="235"/>
      <c r="K149" s="235"/>
      <c r="L149" s="239"/>
      <c r="M149" s="240"/>
      <c r="N149" s="241"/>
      <c r="O149" s="241"/>
      <c r="P149" s="241"/>
      <c r="Q149" s="241"/>
      <c r="R149" s="241"/>
      <c r="S149" s="241"/>
      <c r="T149" s="24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3" t="s">
        <v>188</v>
      </c>
      <c r="AU149" s="243" t="s">
        <v>90</v>
      </c>
      <c r="AV149" s="14" t="s">
        <v>90</v>
      </c>
      <c r="AW149" s="14" t="s">
        <v>36</v>
      </c>
      <c r="AX149" s="14" t="s">
        <v>88</v>
      </c>
      <c r="AY149" s="243" t="s">
        <v>179</v>
      </c>
    </row>
    <row r="150" s="2" customFormat="1" ht="21.75" customHeight="1">
      <c r="A150" s="33"/>
      <c r="B150" s="34"/>
      <c r="C150" s="212" t="s">
        <v>232</v>
      </c>
      <c r="D150" s="212" t="s">
        <v>181</v>
      </c>
      <c r="E150" s="213" t="s">
        <v>325</v>
      </c>
      <c r="F150" s="214" t="s">
        <v>326</v>
      </c>
      <c r="G150" s="215" t="s">
        <v>184</v>
      </c>
      <c r="H150" s="216">
        <v>46</v>
      </c>
      <c r="I150" s="217">
        <v>0</v>
      </c>
      <c r="J150" s="217">
        <f>ROUND(I150*H150,2)</f>
        <v>0</v>
      </c>
      <c r="K150" s="214" t="s">
        <v>185</v>
      </c>
      <c r="L150" s="39"/>
      <c r="M150" s="218" t="s">
        <v>1</v>
      </c>
      <c r="N150" s="219" t="s">
        <v>45</v>
      </c>
      <c r="O150" s="220">
        <v>0.152</v>
      </c>
      <c r="P150" s="220">
        <f>O150*H150</f>
        <v>6.992</v>
      </c>
      <c r="Q150" s="220">
        <v>0</v>
      </c>
      <c r="R150" s="220">
        <f>Q150*H150</f>
        <v>0</v>
      </c>
      <c r="S150" s="220">
        <v>0</v>
      </c>
      <c r="T150" s="221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22" t="s">
        <v>186</v>
      </c>
      <c r="AT150" s="222" t="s">
        <v>181</v>
      </c>
      <c r="AU150" s="222" t="s">
        <v>90</v>
      </c>
      <c r="AY150" s="17" t="s">
        <v>179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7" t="s">
        <v>88</v>
      </c>
      <c r="BK150" s="223">
        <f>ROUND(I150*H150,2)</f>
        <v>0</v>
      </c>
      <c r="BL150" s="17" t="s">
        <v>186</v>
      </c>
      <c r="BM150" s="222" t="s">
        <v>327</v>
      </c>
    </row>
    <row r="151" s="14" customFormat="1">
      <c r="A151" s="14"/>
      <c r="B151" s="234"/>
      <c r="C151" s="235"/>
      <c r="D151" s="226" t="s">
        <v>188</v>
      </c>
      <c r="E151" s="236" t="s">
        <v>1</v>
      </c>
      <c r="F151" s="237" t="s">
        <v>796</v>
      </c>
      <c r="G151" s="235"/>
      <c r="H151" s="238">
        <v>46</v>
      </c>
      <c r="I151" s="235"/>
      <c r="J151" s="235"/>
      <c r="K151" s="235"/>
      <c r="L151" s="239"/>
      <c r="M151" s="240"/>
      <c r="N151" s="241"/>
      <c r="O151" s="241"/>
      <c r="P151" s="241"/>
      <c r="Q151" s="241"/>
      <c r="R151" s="241"/>
      <c r="S151" s="241"/>
      <c r="T151" s="24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3" t="s">
        <v>188</v>
      </c>
      <c r="AU151" s="243" t="s">
        <v>90</v>
      </c>
      <c r="AV151" s="14" t="s">
        <v>90</v>
      </c>
      <c r="AW151" s="14" t="s">
        <v>36</v>
      </c>
      <c r="AX151" s="14" t="s">
        <v>88</v>
      </c>
      <c r="AY151" s="243" t="s">
        <v>179</v>
      </c>
    </row>
    <row r="152" s="2" customFormat="1" ht="24.15" customHeight="1">
      <c r="A152" s="33"/>
      <c r="B152" s="34"/>
      <c r="C152" s="212" t="s">
        <v>237</v>
      </c>
      <c r="D152" s="212" t="s">
        <v>181</v>
      </c>
      <c r="E152" s="213" t="s">
        <v>330</v>
      </c>
      <c r="F152" s="214" t="s">
        <v>331</v>
      </c>
      <c r="G152" s="215" t="s">
        <v>184</v>
      </c>
      <c r="H152" s="216">
        <v>46</v>
      </c>
      <c r="I152" s="217">
        <v>0</v>
      </c>
      <c r="J152" s="217">
        <f>ROUND(I152*H152,2)</f>
        <v>0</v>
      </c>
      <c r="K152" s="214" t="s">
        <v>185</v>
      </c>
      <c r="L152" s="39"/>
      <c r="M152" s="218" t="s">
        <v>1</v>
      </c>
      <c r="N152" s="219" t="s">
        <v>45</v>
      </c>
      <c r="O152" s="220">
        <v>0.17699999999999999</v>
      </c>
      <c r="P152" s="220">
        <f>O152*H152</f>
        <v>8.1419999999999995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22" t="s">
        <v>186</v>
      </c>
      <c r="AT152" s="222" t="s">
        <v>181</v>
      </c>
      <c r="AU152" s="222" t="s">
        <v>90</v>
      </c>
      <c r="AY152" s="17" t="s">
        <v>179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7" t="s">
        <v>88</v>
      </c>
      <c r="BK152" s="223">
        <f>ROUND(I152*H152,2)</f>
        <v>0</v>
      </c>
      <c r="BL152" s="17" t="s">
        <v>186</v>
      </c>
      <c r="BM152" s="222" t="s">
        <v>332</v>
      </c>
    </row>
    <row r="153" s="14" customFormat="1">
      <c r="A153" s="14"/>
      <c r="B153" s="234"/>
      <c r="C153" s="235"/>
      <c r="D153" s="226" t="s">
        <v>188</v>
      </c>
      <c r="E153" s="236" t="s">
        <v>1</v>
      </c>
      <c r="F153" s="237" t="s">
        <v>796</v>
      </c>
      <c r="G153" s="235"/>
      <c r="H153" s="238">
        <v>46</v>
      </c>
      <c r="I153" s="235"/>
      <c r="J153" s="235"/>
      <c r="K153" s="235"/>
      <c r="L153" s="239"/>
      <c r="M153" s="240"/>
      <c r="N153" s="241"/>
      <c r="O153" s="241"/>
      <c r="P153" s="241"/>
      <c r="Q153" s="241"/>
      <c r="R153" s="241"/>
      <c r="S153" s="241"/>
      <c r="T153" s="24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3" t="s">
        <v>188</v>
      </c>
      <c r="AU153" s="243" t="s">
        <v>90</v>
      </c>
      <c r="AV153" s="14" t="s">
        <v>90</v>
      </c>
      <c r="AW153" s="14" t="s">
        <v>36</v>
      </c>
      <c r="AX153" s="14" t="s">
        <v>88</v>
      </c>
      <c r="AY153" s="243" t="s">
        <v>179</v>
      </c>
    </row>
    <row r="154" s="2" customFormat="1" ht="24.15" customHeight="1">
      <c r="A154" s="33"/>
      <c r="B154" s="34"/>
      <c r="C154" s="212" t="s">
        <v>122</v>
      </c>
      <c r="D154" s="212" t="s">
        <v>181</v>
      </c>
      <c r="E154" s="213" t="s">
        <v>335</v>
      </c>
      <c r="F154" s="214" t="s">
        <v>336</v>
      </c>
      <c r="G154" s="215" t="s">
        <v>184</v>
      </c>
      <c r="H154" s="216">
        <v>193.5</v>
      </c>
      <c r="I154" s="217">
        <v>0</v>
      </c>
      <c r="J154" s="217">
        <f>ROUND(I154*H154,2)</f>
        <v>0</v>
      </c>
      <c r="K154" s="214" t="s">
        <v>185</v>
      </c>
      <c r="L154" s="39"/>
      <c r="M154" s="218" t="s">
        <v>1</v>
      </c>
      <c r="N154" s="219" t="s">
        <v>45</v>
      </c>
      <c r="O154" s="220">
        <v>0.080000000000000002</v>
      </c>
      <c r="P154" s="220">
        <f>O154*H154</f>
        <v>15.48</v>
      </c>
      <c r="Q154" s="220">
        <v>0.10434</v>
      </c>
      <c r="R154" s="220">
        <f>Q154*H154</f>
        <v>20.189790000000002</v>
      </c>
      <c r="S154" s="220">
        <v>0</v>
      </c>
      <c r="T154" s="221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22" t="s">
        <v>186</v>
      </c>
      <c r="AT154" s="222" t="s">
        <v>181</v>
      </c>
      <c r="AU154" s="222" t="s">
        <v>90</v>
      </c>
      <c r="AY154" s="17" t="s">
        <v>179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7" t="s">
        <v>88</v>
      </c>
      <c r="BK154" s="223">
        <f>ROUND(I154*H154,2)</f>
        <v>0</v>
      </c>
      <c r="BL154" s="17" t="s">
        <v>186</v>
      </c>
      <c r="BM154" s="222" t="s">
        <v>337</v>
      </c>
    </row>
    <row r="155" s="14" customFormat="1">
      <c r="A155" s="14"/>
      <c r="B155" s="234"/>
      <c r="C155" s="235"/>
      <c r="D155" s="226" t="s">
        <v>188</v>
      </c>
      <c r="E155" s="236" t="s">
        <v>1</v>
      </c>
      <c r="F155" s="237" t="s">
        <v>798</v>
      </c>
      <c r="G155" s="235"/>
      <c r="H155" s="238">
        <v>193.5</v>
      </c>
      <c r="I155" s="235"/>
      <c r="J155" s="235"/>
      <c r="K155" s="235"/>
      <c r="L155" s="239"/>
      <c r="M155" s="240"/>
      <c r="N155" s="241"/>
      <c r="O155" s="241"/>
      <c r="P155" s="241"/>
      <c r="Q155" s="241"/>
      <c r="R155" s="241"/>
      <c r="S155" s="241"/>
      <c r="T155" s="24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3" t="s">
        <v>188</v>
      </c>
      <c r="AU155" s="243" t="s">
        <v>90</v>
      </c>
      <c r="AV155" s="14" t="s">
        <v>90</v>
      </c>
      <c r="AW155" s="14" t="s">
        <v>36</v>
      </c>
      <c r="AX155" s="14" t="s">
        <v>88</v>
      </c>
      <c r="AY155" s="243" t="s">
        <v>179</v>
      </c>
    </row>
    <row r="156" s="2" customFormat="1" ht="24.15" customHeight="1">
      <c r="A156" s="33"/>
      <c r="B156" s="34"/>
      <c r="C156" s="212" t="s">
        <v>245</v>
      </c>
      <c r="D156" s="212" t="s">
        <v>181</v>
      </c>
      <c r="E156" s="213" t="s">
        <v>345</v>
      </c>
      <c r="F156" s="214" t="s">
        <v>346</v>
      </c>
      <c r="G156" s="215" t="s">
        <v>184</v>
      </c>
      <c r="H156" s="216">
        <v>1935</v>
      </c>
      <c r="I156" s="217">
        <v>0</v>
      </c>
      <c r="J156" s="217">
        <f>ROUND(I156*H156,2)</f>
        <v>0</v>
      </c>
      <c r="K156" s="214" t="s">
        <v>1</v>
      </c>
      <c r="L156" s="39"/>
      <c r="M156" s="218" t="s">
        <v>1</v>
      </c>
      <c r="N156" s="219" t="s">
        <v>45</v>
      </c>
      <c r="O156" s="220">
        <v>0.0080000000000000002</v>
      </c>
      <c r="P156" s="220">
        <f>O156*H156</f>
        <v>15.48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22" t="s">
        <v>186</v>
      </c>
      <c r="AT156" s="222" t="s">
        <v>181</v>
      </c>
      <c r="AU156" s="222" t="s">
        <v>90</v>
      </c>
      <c r="AY156" s="17" t="s">
        <v>179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7" t="s">
        <v>88</v>
      </c>
      <c r="BK156" s="223">
        <f>ROUND(I156*H156,2)</f>
        <v>0</v>
      </c>
      <c r="BL156" s="17" t="s">
        <v>186</v>
      </c>
      <c r="BM156" s="222" t="s">
        <v>347</v>
      </c>
    </row>
    <row r="157" s="14" customFormat="1">
      <c r="A157" s="14"/>
      <c r="B157" s="234"/>
      <c r="C157" s="235"/>
      <c r="D157" s="226" t="s">
        <v>188</v>
      </c>
      <c r="E157" s="236" t="s">
        <v>114</v>
      </c>
      <c r="F157" s="237" t="s">
        <v>799</v>
      </c>
      <c r="G157" s="235"/>
      <c r="H157" s="238">
        <v>1935</v>
      </c>
      <c r="I157" s="235"/>
      <c r="J157" s="235"/>
      <c r="K157" s="235"/>
      <c r="L157" s="239"/>
      <c r="M157" s="240"/>
      <c r="N157" s="241"/>
      <c r="O157" s="241"/>
      <c r="P157" s="241"/>
      <c r="Q157" s="241"/>
      <c r="R157" s="241"/>
      <c r="S157" s="241"/>
      <c r="T157" s="24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3" t="s">
        <v>188</v>
      </c>
      <c r="AU157" s="243" t="s">
        <v>90</v>
      </c>
      <c r="AV157" s="14" t="s">
        <v>90</v>
      </c>
      <c r="AW157" s="14" t="s">
        <v>36</v>
      </c>
      <c r="AX157" s="14" t="s">
        <v>88</v>
      </c>
      <c r="AY157" s="243" t="s">
        <v>179</v>
      </c>
    </row>
    <row r="158" s="2" customFormat="1" ht="24.15" customHeight="1">
      <c r="A158" s="33"/>
      <c r="B158" s="34"/>
      <c r="C158" s="212" t="s">
        <v>252</v>
      </c>
      <c r="D158" s="212" t="s">
        <v>181</v>
      </c>
      <c r="E158" s="213" t="s">
        <v>355</v>
      </c>
      <c r="F158" s="214" t="s">
        <v>356</v>
      </c>
      <c r="G158" s="215" t="s">
        <v>184</v>
      </c>
      <c r="H158" s="216">
        <v>1981</v>
      </c>
      <c r="I158" s="217">
        <v>0</v>
      </c>
      <c r="J158" s="217">
        <f>ROUND(I158*H158,2)</f>
        <v>0</v>
      </c>
      <c r="K158" s="214" t="s">
        <v>1</v>
      </c>
      <c r="L158" s="39"/>
      <c r="M158" s="218" t="s">
        <v>1</v>
      </c>
      <c r="N158" s="219" t="s">
        <v>45</v>
      </c>
      <c r="O158" s="220">
        <v>0.002</v>
      </c>
      <c r="P158" s="220">
        <f>O158*H158</f>
        <v>3.9620000000000002</v>
      </c>
      <c r="Q158" s="220">
        <v>0</v>
      </c>
      <c r="R158" s="220">
        <f>Q158*H158</f>
        <v>0</v>
      </c>
      <c r="S158" s="220">
        <v>0</v>
      </c>
      <c r="T158" s="221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22" t="s">
        <v>186</v>
      </c>
      <c r="AT158" s="222" t="s">
        <v>181</v>
      </c>
      <c r="AU158" s="222" t="s">
        <v>90</v>
      </c>
      <c r="AY158" s="17" t="s">
        <v>179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7" t="s">
        <v>88</v>
      </c>
      <c r="BK158" s="223">
        <f>ROUND(I158*H158,2)</f>
        <v>0</v>
      </c>
      <c r="BL158" s="17" t="s">
        <v>186</v>
      </c>
      <c r="BM158" s="222" t="s">
        <v>357</v>
      </c>
    </row>
    <row r="159" s="14" customFormat="1">
      <c r="A159" s="14"/>
      <c r="B159" s="234"/>
      <c r="C159" s="235"/>
      <c r="D159" s="226" t="s">
        <v>188</v>
      </c>
      <c r="E159" s="236" t="s">
        <v>1</v>
      </c>
      <c r="F159" s="237" t="s">
        <v>800</v>
      </c>
      <c r="G159" s="235"/>
      <c r="H159" s="238">
        <v>1981</v>
      </c>
      <c r="I159" s="235"/>
      <c r="J159" s="235"/>
      <c r="K159" s="235"/>
      <c r="L159" s="239"/>
      <c r="M159" s="240"/>
      <c r="N159" s="241"/>
      <c r="O159" s="241"/>
      <c r="P159" s="241"/>
      <c r="Q159" s="241"/>
      <c r="R159" s="241"/>
      <c r="S159" s="241"/>
      <c r="T159" s="24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3" t="s">
        <v>188</v>
      </c>
      <c r="AU159" s="243" t="s">
        <v>90</v>
      </c>
      <c r="AV159" s="14" t="s">
        <v>90</v>
      </c>
      <c r="AW159" s="14" t="s">
        <v>36</v>
      </c>
      <c r="AX159" s="14" t="s">
        <v>88</v>
      </c>
      <c r="AY159" s="243" t="s">
        <v>179</v>
      </c>
    </row>
    <row r="160" s="2" customFormat="1" ht="33" customHeight="1">
      <c r="A160" s="33"/>
      <c r="B160" s="34"/>
      <c r="C160" s="212" t="s">
        <v>8</v>
      </c>
      <c r="D160" s="212" t="s">
        <v>181</v>
      </c>
      <c r="E160" s="213" t="s">
        <v>360</v>
      </c>
      <c r="F160" s="214" t="s">
        <v>361</v>
      </c>
      <c r="G160" s="215" t="s">
        <v>184</v>
      </c>
      <c r="H160" s="216">
        <v>1981</v>
      </c>
      <c r="I160" s="217">
        <v>0</v>
      </c>
      <c r="J160" s="217">
        <f>ROUND(I160*H160,2)</f>
        <v>0</v>
      </c>
      <c r="K160" s="214" t="s">
        <v>223</v>
      </c>
      <c r="L160" s="39"/>
      <c r="M160" s="218" t="s">
        <v>1</v>
      </c>
      <c r="N160" s="219" t="s">
        <v>45</v>
      </c>
      <c r="O160" s="220">
        <v>0.012999999999999999</v>
      </c>
      <c r="P160" s="220">
        <f>O160*H160</f>
        <v>25.753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22" t="s">
        <v>186</v>
      </c>
      <c r="AT160" s="222" t="s">
        <v>181</v>
      </c>
      <c r="AU160" s="222" t="s">
        <v>90</v>
      </c>
      <c r="AY160" s="17" t="s">
        <v>179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7" t="s">
        <v>88</v>
      </c>
      <c r="BK160" s="223">
        <f>ROUND(I160*H160,2)</f>
        <v>0</v>
      </c>
      <c r="BL160" s="17" t="s">
        <v>186</v>
      </c>
      <c r="BM160" s="222" t="s">
        <v>362</v>
      </c>
    </row>
    <row r="161" s="14" customFormat="1">
      <c r="A161" s="14"/>
      <c r="B161" s="234"/>
      <c r="C161" s="235"/>
      <c r="D161" s="226" t="s">
        <v>188</v>
      </c>
      <c r="E161" s="236" t="s">
        <v>1</v>
      </c>
      <c r="F161" s="237" t="s">
        <v>801</v>
      </c>
      <c r="G161" s="235"/>
      <c r="H161" s="238">
        <v>1981</v>
      </c>
      <c r="I161" s="235"/>
      <c r="J161" s="235"/>
      <c r="K161" s="235"/>
      <c r="L161" s="239"/>
      <c r="M161" s="240"/>
      <c r="N161" s="241"/>
      <c r="O161" s="241"/>
      <c r="P161" s="241"/>
      <c r="Q161" s="241"/>
      <c r="R161" s="241"/>
      <c r="S161" s="241"/>
      <c r="T161" s="24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3" t="s">
        <v>188</v>
      </c>
      <c r="AU161" s="243" t="s">
        <v>90</v>
      </c>
      <c r="AV161" s="14" t="s">
        <v>90</v>
      </c>
      <c r="AW161" s="14" t="s">
        <v>36</v>
      </c>
      <c r="AX161" s="14" t="s">
        <v>88</v>
      </c>
      <c r="AY161" s="243" t="s">
        <v>179</v>
      </c>
    </row>
    <row r="162" s="2" customFormat="1" ht="33" customHeight="1">
      <c r="A162" s="33"/>
      <c r="B162" s="34"/>
      <c r="C162" s="212" t="s">
        <v>261</v>
      </c>
      <c r="D162" s="212" t="s">
        <v>181</v>
      </c>
      <c r="E162" s="213" t="s">
        <v>365</v>
      </c>
      <c r="F162" s="214" t="s">
        <v>366</v>
      </c>
      <c r="G162" s="215" t="s">
        <v>184</v>
      </c>
      <c r="H162" s="216">
        <v>1935</v>
      </c>
      <c r="I162" s="217">
        <v>0</v>
      </c>
      <c r="J162" s="217">
        <f>ROUND(I162*H162,2)</f>
        <v>0</v>
      </c>
      <c r="K162" s="214" t="s">
        <v>185</v>
      </c>
      <c r="L162" s="39"/>
      <c r="M162" s="218" t="s">
        <v>1</v>
      </c>
      <c r="N162" s="219" t="s">
        <v>45</v>
      </c>
      <c r="O162" s="220">
        <v>0.019</v>
      </c>
      <c r="P162" s="220">
        <f>O162*H162</f>
        <v>36.765000000000001</v>
      </c>
      <c r="Q162" s="220">
        <v>0</v>
      </c>
      <c r="R162" s="220">
        <f>Q162*H162</f>
        <v>0</v>
      </c>
      <c r="S162" s="220">
        <v>0</v>
      </c>
      <c r="T162" s="221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22" t="s">
        <v>186</v>
      </c>
      <c r="AT162" s="222" t="s">
        <v>181</v>
      </c>
      <c r="AU162" s="222" t="s">
        <v>90</v>
      </c>
      <c r="AY162" s="17" t="s">
        <v>179</v>
      </c>
      <c r="BE162" s="223">
        <f>IF(N162="základní",J162,0)</f>
        <v>0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7" t="s">
        <v>88</v>
      </c>
      <c r="BK162" s="223">
        <f>ROUND(I162*H162,2)</f>
        <v>0</v>
      </c>
      <c r="BL162" s="17" t="s">
        <v>186</v>
      </c>
      <c r="BM162" s="222" t="s">
        <v>367</v>
      </c>
    </row>
    <row r="163" s="14" customFormat="1">
      <c r="A163" s="14"/>
      <c r="B163" s="234"/>
      <c r="C163" s="235"/>
      <c r="D163" s="226" t="s">
        <v>188</v>
      </c>
      <c r="E163" s="236" t="s">
        <v>1</v>
      </c>
      <c r="F163" s="237" t="s">
        <v>802</v>
      </c>
      <c r="G163" s="235"/>
      <c r="H163" s="238">
        <v>1935</v>
      </c>
      <c r="I163" s="235"/>
      <c r="J163" s="235"/>
      <c r="K163" s="235"/>
      <c r="L163" s="239"/>
      <c r="M163" s="240"/>
      <c r="N163" s="241"/>
      <c r="O163" s="241"/>
      <c r="P163" s="241"/>
      <c r="Q163" s="241"/>
      <c r="R163" s="241"/>
      <c r="S163" s="241"/>
      <c r="T163" s="24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3" t="s">
        <v>188</v>
      </c>
      <c r="AU163" s="243" t="s">
        <v>90</v>
      </c>
      <c r="AV163" s="14" t="s">
        <v>90</v>
      </c>
      <c r="AW163" s="14" t="s">
        <v>36</v>
      </c>
      <c r="AX163" s="14" t="s">
        <v>88</v>
      </c>
      <c r="AY163" s="243" t="s">
        <v>179</v>
      </c>
    </row>
    <row r="164" s="12" customFormat="1" ht="22.8" customHeight="1">
      <c r="A164" s="12"/>
      <c r="B164" s="197"/>
      <c r="C164" s="198"/>
      <c r="D164" s="199" t="s">
        <v>79</v>
      </c>
      <c r="E164" s="210" t="s">
        <v>124</v>
      </c>
      <c r="F164" s="210" t="s">
        <v>374</v>
      </c>
      <c r="G164" s="198"/>
      <c r="H164" s="198"/>
      <c r="I164" s="198"/>
      <c r="J164" s="211">
        <f>BK164</f>
        <v>0</v>
      </c>
      <c r="K164" s="198"/>
      <c r="L164" s="202"/>
      <c r="M164" s="203"/>
      <c r="N164" s="204"/>
      <c r="O164" s="204"/>
      <c r="P164" s="205">
        <f>SUM(P165:P167)</f>
        <v>24.303999999999998</v>
      </c>
      <c r="Q164" s="204"/>
      <c r="R164" s="205">
        <f>SUM(R165:R167)</f>
        <v>0.80296000000000001</v>
      </c>
      <c r="S164" s="204"/>
      <c r="T164" s="206">
        <f>SUM(T165:T167)</f>
        <v>0.80000000000000004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7" t="s">
        <v>88</v>
      </c>
      <c r="AT164" s="208" t="s">
        <v>79</v>
      </c>
      <c r="AU164" s="208" t="s">
        <v>88</v>
      </c>
      <c r="AY164" s="207" t="s">
        <v>179</v>
      </c>
      <c r="BK164" s="209">
        <f>SUM(BK165:BK167)</f>
        <v>0</v>
      </c>
    </row>
    <row r="165" s="2" customFormat="1" ht="24.15" customHeight="1">
      <c r="A165" s="33"/>
      <c r="B165" s="34"/>
      <c r="C165" s="212" t="s">
        <v>266</v>
      </c>
      <c r="D165" s="212" t="s">
        <v>181</v>
      </c>
      <c r="E165" s="213" t="s">
        <v>446</v>
      </c>
      <c r="F165" s="214" t="s">
        <v>447</v>
      </c>
      <c r="G165" s="215" t="s">
        <v>384</v>
      </c>
      <c r="H165" s="216">
        <v>8</v>
      </c>
      <c r="I165" s="217">
        <v>0</v>
      </c>
      <c r="J165" s="217">
        <f>ROUND(I165*H165,2)</f>
        <v>0</v>
      </c>
      <c r="K165" s="214" t="s">
        <v>185</v>
      </c>
      <c r="L165" s="39"/>
      <c r="M165" s="218" t="s">
        <v>1</v>
      </c>
      <c r="N165" s="219" t="s">
        <v>45</v>
      </c>
      <c r="O165" s="220">
        <v>3.0379999999999998</v>
      </c>
      <c r="P165" s="220">
        <f>O165*H165</f>
        <v>24.303999999999998</v>
      </c>
      <c r="Q165" s="220">
        <v>0.10037</v>
      </c>
      <c r="R165" s="220">
        <f>Q165*H165</f>
        <v>0.80296000000000001</v>
      </c>
      <c r="S165" s="220">
        <v>0.10000000000000001</v>
      </c>
      <c r="T165" s="221">
        <f>S165*H165</f>
        <v>0.80000000000000004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22" t="s">
        <v>186</v>
      </c>
      <c r="AT165" s="222" t="s">
        <v>181</v>
      </c>
      <c r="AU165" s="222" t="s">
        <v>90</v>
      </c>
      <c r="AY165" s="17" t="s">
        <v>179</v>
      </c>
      <c r="BE165" s="223">
        <f>IF(N165="základní",J165,0)</f>
        <v>0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7" t="s">
        <v>88</v>
      </c>
      <c r="BK165" s="223">
        <f>ROUND(I165*H165,2)</f>
        <v>0</v>
      </c>
      <c r="BL165" s="17" t="s">
        <v>186</v>
      </c>
      <c r="BM165" s="222" t="s">
        <v>448</v>
      </c>
    </row>
    <row r="166" s="13" customFormat="1">
      <c r="A166" s="13"/>
      <c r="B166" s="224"/>
      <c r="C166" s="225"/>
      <c r="D166" s="226" t="s">
        <v>188</v>
      </c>
      <c r="E166" s="227" t="s">
        <v>1</v>
      </c>
      <c r="F166" s="228" t="s">
        <v>443</v>
      </c>
      <c r="G166" s="225"/>
      <c r="H166" s="227" t="s">
        <v>1</v>
      </c>
      <c r="I166" s="225"/>
      <c r="J166" s="225"/>
      <c r="K166" s="225"/>
      <c r="L166" s="229"/>
      <c r="M166" s="230"/>
      <c r="N166" s="231"/>
      <c r="O166" s="231"/>
      <c r="P166" s="231"/>
      <c r="Q166" s="231"/>
      <c r="R166" s="231"/>
      <c r="S166" s="231"/>
      <c r="T166" s="23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3" t="s">
        <v>188</v>
      </c>
      <c r="AU166" s="233" t="s">
        <v>90</v>
      </c>
      <c r="AV166" s="13" t="s">
        <v>88</v>
      </c>
      <c r="AW166" s="13" t="s">
        <v>36</v>
      </c>
      <c r="AX166" s="13" t="s">
        <v>80</v>
      </c>
      <c r="AY166" s="233" t="s">
        <v>179</v>
      </c>
    </row>
    <row r="167" s="14" customFormat="1">
      <c r="A167" s="14"/>
      <c r="B167" s="234"/>
      <c r="C167" s="235"/>
      <c r="D167" s="226" t="s">
        <v>188</v>
      </c>
      <c r="E167" s="236" t="s">
        <v>1</v>
      </c>
      <c r="F167" s="237" t="s">
        <v>803</v>
      </c>
      <c r="G167" s="235"/>
      <c r="H167" s="238">
        <v>8</v>
      </c>
      <c r="I167" s="235"/>
      <c r="J167" s="235"/>
      <c r="K167" s="235"/>
      <c r="L167" s="239"/>
      <c r="M167" s="240"/>
      <c r="N167" s="241"/>
      <c r="O167" s="241"/>
      <c r="P167" s="241"/>
      <c r="Q167" s="241"/>
      <c r="R167" s="241"/>
      <c r="S167" s="241"/>
      <c r="T167" s="24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3" t="s">
        <v>188</v>
      </c>
      <c r="AU167" s="243" t="s">
        <v>90</v>
      </c>
      <c r="AV167" s="14" t="s">
        <v>90</v>
      </c>
      <c r="AW167" s="14" t="s">
        <v>36</v>
      </c>
      <c r="AX167" s="14" t="s">
        <v>88</v>
      </c>
      <c r="AY167" s="243" t="s">
        <v>179</v>
      </c>
    </row>
    <row r="168" s="12" customFormat="1" ht="22.8" customHeight="1">
      <c r="A168" s="12"/>
      <c r="B168" s="197"/>
      <c r="C168" s="198"/>
      <c r="D168" s="199" t="s">
        <v>79</v>
      </c>
      <c r="E168" s="210" t="s">
        <v>227</v>
      </c>
      <c r="F168" s="210" t="s">
        <v>471</v>
      </c>
      <c r="G168" s="198"/>
      <c r="H168" s="198"/>
      <c r="I168" s="198"/>
      <c r="J168" s="211">
        <f>BK168</f>
        <v>0</v>
      </c>
      <c r="K168" s="198"/>
      <c r="L168" s="202"/>
      <c r="M168" s="203"/>
      <c r="N168" s="204"/>
      <c r="O168" s="204"/>
      <c r="P168" s="205">
        <f>SUM(P169:P229)</f>
        <v>229.90741200000002</v>
      </c>
      <c r="Q168" s="204"/>
      <c r="R168" s="205">
        <f>SUM(R169:R229)</f>
        <v>74.016567999999992</v>
      </c>
      <c r="S168" s="204"/>
      <c r="T168" s="206">
        <f>SUM(T169:T229)</f>
        <v>68.128000000000014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7" t="s">
        <v>88</v>
      </c>
      <c r="AT168" s="208" t="s">
        <v>79</v>
      </c>
      <c r="AU168" s="208" t="s">
        <v>88</v>
      </c>
      <c r="AY168" s="207" t="s">
        <v>179</v>
      </c>
      <c r="BK168" s="209">
        <f>SUM(BK169:BK229)</f>
        <v>0</v>
      </c>
    </row>
    <row r="169" s="2" customFormat="1" ht="24.15" customHeight="1">
      <c r="A169" s="33"/>
      <c r="B169" s="34"/>
      <c r="C169" s="212" t="s">
        <v>272</v>
      </c>
      <c r="D169" s="212" t="s">
        <v>181</v>
      </c>
      <c r="E169" s="213" t="s">
        <v>473</v>
      </c>
      <c r="F169" s="214" t="s">
        <v>474</v>
      </c>
      <c r="G169" s="215" t="s">
        <v>384</v>
      </c>
      <c r="H169" s="216">
        <v>6</v>
      </c>
      <c r="I169" s="217">
        <v>0</v>
      </c>
      <c r="J169" s="217">
        <f>ROUND(I169*H169,2)</f>
        <v>0</v>
      </c>
      <c r="K169" s="214" t="s">
        <v>223</v>
      </c>
      <c r="L169" s="39"/>
      <c r="M169" s="218" t="s">
        <v>1</v>
      </c>
      <c r="N169" s="219" t="s">
        <v>45</v>
      </c>
      <c r="O169" s="220">
        <v>0.17399999999999999</v>
      </c>
      <c r="P169" s="220">
        <f>O169*H169</f>
        <v>1.044</v>
      </c>
      <c r="Q169" s="220">
        <v>0</v>
      </c>
      <c r="R169" s="220">
        <f>Q169*H169</f>
        <v>0</v>
      </c>
      <c r="S169" s="220">
        <v>0</v>
      </c>
      <c r="T169" s="221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22" t="s">
        <v>186</v>
      </c>
      <c r="AT169" s="222" t="s">
        <v>181</v>
      </c>
      <c r="AU169" s="222" t="s">
        <v>90</v>
      </c>
      <c r="AY169" s="17" t="s">
        <v>179</v>
      </c>
      <c r="BE169" s="223">
        <f>IF(N169="základní",J169,0)</f>
        <v>0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17" t="s">
        <v>88</v>
      </c>
      <c r="BK169" s="223">
        <f>ROUND(I169*H169,2)</f>
        <v>0</v>
      </c>
      <c r="BL169" s="17" t="s">
        <v>186</v>
      </c>
      <c r="BM169" s="222" t="s">
        <v>475</v>
      </c>
    </row>
    <row r="170" s="2" customFormat="1" ht="24.15" customHeight="1">
      <c r="A170" s="33"/>
      <c r="B170" s="34"/>
      <c r="C170" s="212" t="s">
        <v>277</v>
      </c>
      <c r="D170" s="212" t="s">
        <v>181</v>
      </c>
      <c r="E170" s="213" t="s">
        <v>480</v>
      </c>
      <c r="F170" s="214" t="s">
        <v>481</v>
      </c>
      <c r="G170" s="215" t="s">
        <v>384</v>
      </c>
      <c r="H170" s="216">
        <v>2</v>
      </c>
      <c r="I170" s="217">
        <v>0</v>
      </c>
      <c r="J170" s="217">
        <f>ROUND(I170*H170,2)</f>
        <v>0</v>
      </c>
      <c r="K170" s="214" t="s">
        <v>223</v>
      </c>
      <c r="L170" s="39"/>
      <c r="M170" s="218" t="s">
        <v>1</v>
      </c>
      <c r="N170" s="219" t="s">
        <v>45</v>
      </c>
      <c r="O170" s="220">
        <v>0.20000000000000001</v>
      </c>
      <c r="P170" s="220">
        <f>O170*H170</f>
        <v>0.40000000000000002</v>
      </c>
      <c r="Q170" s="220">
        <v>0</v>
      </c>
      <c r="R170" s="220">
        <f>Q170*H170</f>
        <v>0</v>
      </c>
      <c r="S170" s="220">
        <v>0</v>
      </c>
      <c r="T170" s="221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22" t="s">
        <v>186</v>
      </c>
      <c r="AT170" s="222" t="s">
        <v>181</v>
      </c>
      <c r="AU170" s="222" t="s">
        <v>90</v>
      </c>
      <c r="AY170" s="17" t="s">
        <v>179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7" t="s">
        <v>88</v>
      </c>
      <c r="BK170" s="223">
        <f>ROUND(I170*H170,2)</f>
        <v>0</v>
      </c>
      <c r="BL170" s="17" t="s">
        <v>186</v>
      </c>
      <c r="BM170" s="222" t="s">
        <v>482</v>
      </c>
    </row>
    <row r="171" s="14" customFormat="1">
      <c r="A171" s="14"/>
      <c r="B171" s="234"/>
      <c r="C171" s="235"/>
      <c r="D171" s="226" t="s">
        <v>188</v>
      </c>
      <c r="E171" s="236" t="s">
        <v>1</v>
      </c>
      <c r="F171" s="237" t="s">
        <v>483</v>
      </c>
      <c r="G171" s="235"/>
      <c r="H171" s="238">
        <v>2</v>
      </c>
      <c r="I171" s="235"/>
      <c r="J171" s="235"/>
      <c r="K171" s="235"/>
      <c r="L171" s="239"/>
      <c r="M171" s="240"/>
      <c r="N171" s="241"/>
      <c r="O171" s="241"/>
      <c r="P171" s="241"/>
      <c r="Q171" s="241"/>
      <c r="R171" s="241"/>
      <c r="S171" s="241"/>
      <c r="T171" s="24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3" t="s">
        <v>188</v>
      </c>
      <c r="AU171" s="243" t="s">
        <v>90</v>
      </c>
      <c r="AV171" s="14" t="s">
        <v>90</v>
      </c>
      <c r="AW171" s="14" t="s">
        <v>36</v>
      </c>
      <c r="AX171" s="14" t="s">
        <v>88</v>
      </c>
      <c r="AY171" s="243" t="s">
        <v>179</v>
      </c>
    </row>
    <row r="172" s="2" customFormat="1" ht="24.15" customHeight="1">
      <c r="A172" s="33"/>
      <c r="B172" s="34"/>
      <c r="C172" s="212" t="s">
        <v>283</v>
      </c>
      <c r="D172" s="212" t="s">
        <v>181</v>
      </c>
      <c r="E172" s="213" t="s">
        <v>485</v>
      </c>
      <c r="F172" s="214" t="s">
        <v>486</v>
      </c>
      <c r="G172" s="215" t="s">
        <v>384</v>
      </c>
      <c r="H172" s="216">
        <v>1098</v>
      </c>
      <c r="I172" s="217">
        <v>0</v>
      </c>
      <c r="J172" s="217">
        <f>ROUND(I172*H172,2)</f>
        <v>0</v>
      </c>
      <c r="K172" s="214" t="s">
        <v>223</v>
      </c>
      <c r="L172" s="39"/>
      <c r="M172" s="218" t="s">
        <v>1</v>
      </c>
      <c r="N172" s="219" t="s">
        <v>45</v>
      </c>
      <c r="O172" s="220">
        <v>0</v>
      </c>
      <c r="P172" s="220">
        <f>O172*H172</f>
        <v>0</v>
      </c>
      <c r="Q172" s="220">
        <v>0</v>
      </c>
      <c r="R172" s="220">
        <f>Q172*H172</f>
        <v>0</v>
      </c>
      <c r="S172" s="220">
        <v>0</v>
      </c>
      <c r="T172" s="221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22" t="s">
        <v>186</v>
      </c>
      <c r="AT172" s="222" t="s">
        <v>181</v>
      </c>
      <c r="AU172" s="222" t="s">
        <v>90</v>
      </c>
      <c r="AY172" s="17" t="s">
        <v>179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7" t="s">
        <v>88</v>
      </c>
      <c r="BK172" s="223">
        <f>ROUND(I172*H172,2)</f>
        <v>0</v>
      </c>
      <c r="BL172" s="17" t="s">
        <v>186</v>
      </c>
      <c r="BM172" s="222" t="s">
        <v>487</v>
      </c>
    </row>
    <row r="173" s="14" customFormat="1">
      <c r="A173" s="14"/>
      <c r="B173" s="234"/>
      <c r="C173" s="235"/>
      <c r="D173" s="226" t="s">
        <v>188</v>
      </c>
      <c r="E173" s="236" t="s">
        <v>1</v>
      </c>
      <c r="F173" s="237" t="s">
        <v>804</v>
      </c>
      <c r="G173" s="235"/>
      <c r="H173" s="238">
        <v>1098</v>
      </c>
      <c r="I173" s="235"/>
      <c r="J173" s="235"/>
      <c r="K173" s="235"/>
      <c r="L173" s="239"/>
      <c r="M173" s="240"/>
      <c r="N173" s="241"/>
      <c r="O173" s="241"/>
      <c r="P173" s="241"/>
      <c r="Q173" s="241"/>
      <c r="R173" s="241"/>
      <c r="S173" s="241"/>
      <c r="T173" s="24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3" t="s">
        <v>188</v>
      </c>
      <c r="AU173" s="243" t="s">
        <v>90</v>
      </c>
      <c r="AV173" s="14" t="s">
        <v>90</v>
      </c>
      <c r="AW173" s="14" t="s">
        <v>36</v>
      </c>
      <c r="AX173" s="14" t="s">
        <v>88</v>
      </c>
      <c r="AY173" s="243" t="s">
        <v>179</v>
      </c>
    </row>
    <row r="174" s="2" customFormat="1" ht="24.15" customHeight="1">
      <c r="A174" s="33"/>
      <c r="B174" s="34"/>
      <c r="C174" s="212" t="s">
        <v>7</v>
      </c>
      <c r="D174" s="212" t="s">
        <v>181</v>
      </c>
      <c r="E174" s="213" t="s">
        <v>490</v>
      </c>
      <c r="F174" s="214" t="s">
        <v>491</v>
      </c>
      <c r="G174" s="215" t="s">
        <v>384</v>
      </c>
      <c r="H174" s="216">
        <v>366</v>
      </c>
      <c r="I174" s="217">
        <v>0</v>
      </c>
      <c r="J174" s="217">
        <f>ROUND(I174*H174,2)</f>
        <v>0</v>
      </c>
      <c r="K174" s="214" t="s">
        <v>223</v>
      </c>
      <c r="L174" s="39"/>
      <c r="M174" s="218" t="s">
        <v>1</v>
      </c>
      <c r="N174" s="219" t="s">
        <v>45</v>
      </c>
      <c r="O174" s="220">
        <v>0</v>
      </c>
      <c r="P174" s="220">
        <f>O174*H174</f>
        <v>0</v>
      </c>
      <c r="Q174" s="220">
        <v>0</v>
      </c>
      <c r="R174" s="220">
        <f>Q174*H174</f>
        <v>0</v>
      </c>
      <c r="S174" s="220">
        <v>0</v>
      </c>
      <c r="T174" s="221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22" t="s">
        <v>186</v>
      </c>
      <c r="AT174" s="222" t="s">
        <v>181</v>
      </c>
      <c r="AU174" s="222" t="s">
        <v>90</v>
      </c>
      <c r="AY174" s="17" t="s">
        <v>179</v>
      </c>
      <c r="BE174" s="223">
        <f>IF(N174="základní",J174,0)</f>
        <v>0</v>
      </c>
      <c r="BF174" s="223">
        <f>IF(N174="snížená",J174,0)</f>
        <v>0</v>
      </c>
      <c r="BG174" s="223">
        <f>IF(N174="zákl. přenesená",J174,0)</f>
        <v>0</v>
      </c>
      <c r="BH174" s="223">
        <f>IF(N174="sníž. přenesená",J174,0)</f>
        <v>0</v>
      </c>
      <c r="BI174" s="223">
        <f>IF(N174="nulová",J174,0)</f>
        <v>0</v>
      </c>
      <c r="BJ174" s="17" t="s">
        <v>88</v>
      </c>
      <c r="BK174" s="223">
        <f>ROUND(I174*H174,2)</f>
        <v>0</v>
      </c>
      <c r="BL174" s="17" t="s">
        <v>186</v>
      </c>
      <c r="BM174" s="222" t="s">
        <v>492</v>
      </c>
    </row>
    <row r="175" s="14" customFormat="1">
      <c r="A175" s="14"/>
      <c r="B175" s="234"/>
      <c r="C175" s="235"/>
      <c r="D175" s="226" t="s">
        <v>188</v>
      </c>
      <c r="E175" s="236" t="s">
        <v>1</v>
      </c>
      <c r="F175" s="237" t="s">
        <v>493</v>
      </c>
      <c r="G175" s="235"/>
      <c r="H175" s="238">
        <v>366</v>
      </c>
      <c r="I175" s="235"/>
      <c r="J175" s="235"/>
      <c r="K175" s="235"/>
      <c r="L175" s="239"/>
      <c r="M175" s="240"/>
      <c r="N175" s="241"/>
      <c r="O175" s="241"/>
      <c r="P175" s="241"/>
      <c r="Q175" s="241"/>
      <c r="R175" s="241"/>
      <c r="S175" s="241"/>
      <c r="T175" s="24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3" t="s">
        <v>188</v>
      </c>
      <c r="AU175" s="243" t="s">
        <v>90</v>
      </c>
      <c r="AV175" s="14" t="s">
        <v>90</v>
      </c>
      <c r="AW175" s="14" t="s">
        <v>36</v>
      </c>
      <c r="AX175" s="14" t="s">
        <v>88</v>
      </c>
      <c r="AY175" s="243" t="s">
        <v>179</v>
      </c>
    </row>
    <row r="176" s="2" customFormat="1" ht="24.15" customHeight="1">
      <c r="A176" s="33"/>
      <c r="B176" s="34"/>
      <c r="C176" s="212" t="s">
        <v>291</v>
      </c>
      <c r="D176" s="212" t="s">
        <v>181</v>
      </c>
      <c r="E176" s="213" t="s">
        <v>495</v>
      </c>
      <c r="F176" s="214" t="s">
        <v>496</v>
      </c>
      <c r="G176" s="215" t="s">
        <v>384</v>
      </c>
      <c r="H176" s="216">
        <v>4</v>
      </c>
      <c r="I176" s="217">
        <v>0</v>
      </c>
      <c r="J176" s="217">
        <f>ROUND(I176*H176,2)</f>
        <v>0</v>
      </c>
      <c r="K176" s="214" t="s">
        <v>223</v>
      </c>
      <c r="L176" s="39"/>
      <c r="M176" s="218" t="s">
        <v>1</v>
      </c>
      <c r="N176" s="219" t="s">
        <v>45</v>
      </c>
      <c r="O176" s="220">
        <v>0.29999999999999999</v>
      </c>
      <c r="P176" s="220">
        <f>O176*H176</f>
        <v>1.2</v>
      </c>
      <c r="Q176" s="220">
        <v>0</v>
      </c>
      <c r="R176" s="220">
        <f>Q176*H176</f>
        <v>0</v>
      </c>
      <c r="S176" s="220">
        <v>0</v>
      </c>
      <c r="T176" s="221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22" t="s">
        <v>186</v>
      </c>
      <c r="AT176" s="222" t="s">
        <v>181</v>
      </c>
      <c r="AU176" s="222" t="s">
        <v>90</v>
      </c>
      <c r="AY176" s="17" t="s">
        <v>179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7" t="s">
        <v>88</v>
      </c>
      <c r="BK176" s="223">
        <f>ROUND(I176*H176,2)</f>
        <v>0</v>
      </c>
      <c r="BL176" s="17" t="s">
        <v>186</v>
      </c>
      <c r="BM176" s="222" t="s">
        <v>497</v>
      </c>
    </row>
    <row r="177" s="2" customFormat="1" ht="24.15" customHeight="1">
      <c r="A177" s="33"/>
      <c r="B177" s="34"/>
      <c r="C177" s="212" t="s">
        <v>297</v>
      </c>
      <c r="D177" s="212" t="s">
        <v>181</v>
      </c>
      <c r="E177" s="213" t="s">
        <v>499</v>
      </c>
      <c r="F177" s="214" t="s">
        <v>500</v>
      </c>
      <c r="G177" s="215" t="s">
        <v>384</v>
      </c>
      <c r="H177" s="216">
        <v>732</v>
      </c>
      <c r="I177" s="217">
        <v>0</v>
      </c>
      <c r="J177" s="217">
        <f>ROUND(I177*H177,2)</f>
        <v>0</v>
      </c>
      <c r="K177" s="214" t="s">
        <v>223</v>
      </c>
      <c r="L177" s="39"/>
      <c r="M177" s="218" t="s">
        <v>1</v>
      </c>
      <c r="N177" s="219" t="s">
        <v>45</v>
      </c>
      <c r="O177" s="220">
        <v>0</v>
      </c>
      <c r="P177" s="220">
        <f>O177*H177</f>
        <v>0</v>
      </c>
      <c r="Q177" s="220">
        <v>0</v>
      </c>
      <c r="R177" s="220">
        <f>Q177*H177</f>
        <v>0</v>
      </c>
      <c r="S177" s="220">
        <v>0</v>
      </c>
      <c r="T177" s="221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22" t="s">
        <v>186</v>
      </c>
      <c r="AT177" s="222" t="s">
        <v>181</v>
      </c>
      <c r="AU177" s="222" t="s">
        <v>90</v>
      </c>
      <c r="AY177" s="17" t="s">
        <v>179</v>
      </c>
      <c r="BE177" s="223">
        <f>IF(N177="základní",J177,0)</f>
        <v>0</v>
      </c>
      <c r="BF177" s="223">
        <f>IF(N177="snížená",J177,0)</f>
        <v>0</v>
      </c>
      <c r="BG177" s="223">
        <f>IF(N177="zákl. přenesená",J177,0)</f>
        <v>0</v>
      </c>
      <c r="BH177" s="223">
        <f>IF(N177="sníž. přenesená",J177,0)</f>
        <v>0</v>
      </c>
      <c r="BI177" s="223">
        <f>IF(N177="nulová",J177,0)</f>
        <v>0</v>
      </c>
      <c r="BJ177" s="17" t="s">
        <v>88</v>
      </c>
      <c r="BK177" s="223">
        <f>ROUND(I177*H177,2)</f>
        <v>0</v>
      </c>
      <c r="BL177" s="17" t="s">
        <v>186</v>
      </c>
      <c r="BM177" s="222" t="s">
        <v>501</v>
      </c>
    </row>
    <row r="178" s="14" customFormat="1">
      <c r="A178" s="14"/>
      <c r="B178" s="234"/>
      <c r="C178" s="235"/>
      <c r="D178" s="226" t="s">
        <v>188</v>
      </c>
      <c r="E178" s="236" t="s">
        <v>1</v>
      </c>
      <c r="F178" s="237" t="s">
        <v>805</v>
      </c>
      <c r="G178" s="235"/>
      <c r="H178" s="238">
        <v>732</v>
      </c>
      <c r="I178" s="235"/>
      <c r="J178" s="235"/>
      <c r="K178" s="235"/>
      <c r="L178" s="239"/>
      <c r="M178" s="240"/>
      <c r="N178" s="241"/>
      <c r="O178" s="241"/>
      <c r="P178" s="241"/>
      <c r="Q178" s="241"/>
      <c r="R178" s="241"/>
      <c r="S178" s="241"/>
      <c r="T178" s="24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3" t="s">
        <v>188</v>
      </c>
      <c r="AU178" s="243" t="s">
        <v>90</v>
      </c>
      <c r="AV178" s="14" t="s">
        <v>90</v>
      </c>
      <c r="AW178" s="14" t="s">
        <v>36</v>
      </c>
      <c r="AX178" s="14" t="s">
        <v>88</v>
      </c>
      <c r="AY178" s="243" t="s">
        <v>179</v>
      </c>
    </row>
    <row r="179" s="2" customFormat="1" ht="24.15" customHeight="1">
      <c r="A179" s="33"/>
      <c r="B179" s="34"/>
      <c r="C179" s="212" t="s">
        <v>303</v>
      </c>
      <c r="D179" s="212" t="s">
        <v>181</v>
      </c>
      <c r="E179" s="213" t="s">
        <v>503</v>
      </c>
      <c r="F179" s="214" t="s">
        <v>504</v>
      </c>
      <c r="G179" s="215" t="s">
        <v>384</v>
      </c>
      <c r="H179" s="216">
        <v>7</v>
      </c>
      <c r="I179" s="217">
        <v>0</v>
      </c>
      <c r="J179" s="217">
        <f>ROUND(I179*H179,2)</f>
        <v>0</v>
      </c>
      <c r="K179" s="214" t="s">
        <v>1</v>
      </c>
      <c r="L179" s="39"/>
      <c r="M179" s="218" t="s">
        <v>1</v>
      </c>
      <c r="N179" s="219" t="s">
        <v>45</v>
      </c>
      <c r="O179" s="220">
        <v>0.20000000000000001</v>
      </c>
      <c r="P179" s="220">
        <f>O179*H179</f>
        <v>1.4000000000000001</v>
      </c>
      <c r="Q179" s="220">
        <v>0.00069999999999999999</v>
      </c>
      <c r="R179" s="220">
        <f>Q179*H179</f>
        <v>0.0048999999999999998</v>
      </c>
      <c r="S179" s="220">
        <v>0</v>
      </c>
      <c r="T179" s="221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22" t="s">
        <v>186</v>
      </c>
      <c r="AT179" s="222" t="s">
        <v>181</v>
      </c>
      <c r="AU179" s="222" t="s">
        <v>90</v>
      </c>
      <c r="AY179" s="17" t="s">
        <v>179</v>
      </c>
      <c r="BE179" s="223">
        <f>IF(N179="základní",J179,0)</f>
        <v>0</v>
      </c>
      <c r="BF179" s="223">
        <f>IF(N179="snížená",J179,0)</f>
        <v>0</v>
      </c>
      <c r="BG179" s="223">
        <f>IF(N179="zákl. přenesená",J179,0)</f>
        <v>0</v>
      </c>
      <c r="BH179" s="223">
        <f>IF(N179="sníž. přenesená",J179,0)</f>
        <v>0</v>
      </c>
      <c r="BI179" s="223">
        <f>IF(N179="nulová",J179,0)</f>
        <v>0</v>
      </c>
      <c r="BJ179" s="17" t="s">
        <v>88</v>
      </c>
      <c r="BK179" s="223">
        <f>ROUND(I179*H179,2)</f>
        <v>0</v>
      </c>
      <c r="BL179" s="17" t="s">
        <v>186</v>
      </c>
      <c r="BM179" s="222" t="s">
        <v>505</v>
      </c>
    </row>
    <row r="180" s="14" customFormat="1">
      <c r="A180" s="14"/>
      <c r="B180" s="234"/>
      <c r="C180" s="235"/>
      <c r="D180" s="226" t="s">
        <v>188</v>
      </c>
      <c r="E180" s="236" t="s">
        <v>1</v>
      </c>
      <c r="F180" s="237" t="s">
        <v>806</v>
      </c>
      <c r="G180" s="235"/>
      <c r="H180" s="238">
        <v>5</v>
      </c>
      <c r="I180" s="235"/>
      <c r="J180" s="235"/>
      <c r="K180" s="235"/>
      <c r="L180" s="239"/>
      <c r="M180" s="240"/>
      <c r="N180" s="241"/>
      <c r="O180" s="241"/>
      <c r="P180" s="241"/>
      <c r="Q180" s="241"/>
      <c r="R180" s="241"/>
      <c r="S180" s="241"/>
      <c r="T180" s="24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3" t="s">
        <v>188</v>
      </c>
      <c r="AU180" s="243" t="s">
        <v>90</v>
      </c>
      <c r="AV180" s="14" t="s">
        <v>90</v>
      </c>
      <c r="AW180" s="14" t="s">
        <v>36</v>
      </c>
      <c r="AX180" s="14" t="s">
        <v>80</v>
      </c>
      <c r="AY180" s="243" t="s">
        <v>179</v>
      </c>
    </row>
    <row r="181" s="14" customFormat="1">
      <c r="A181" s="14"/>
      <c r="B181" s="234"/>
      <c r="C181" s="235"/>
      <c r="D181" s="226" t="s">
        <v>188</v>
      </c>
      <c r="E181" s="236" t="s">
        <v>1</v>
      </c>
      <c r="F181" s="237" t="s">
        <v>807</v>
      </c>
      <c r="G181" s="235"/>
      <c r="H181" s="238">
        <v>2</v>
      </c>
      <c r="I181" s="235"/>
      <c r="J181" s="235"/>
      <c r="K181" s="235"/>
      <c r="L181" s="239"/>
      <c r="M181" s="240"/>
      <c r="N181" s="241"/>
      <c r="O181" s="241"/>
      <c r="P181" s="241"/>
      <c r="Q181" s="241"/>
      <c r="R181" s="241"/>
      <c r="S181" s="241"/>
      <c r="T181" s="24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3" t="s">
        <v>188</v>
      </c>
      <c r="AU181" s="243" t="s">
        <v>90</v>
      </c>
      <c r="AV181" s="14" t="s">
        <v>90</v>
      </c>
      <c r="AW181" s="14" t="s">
        <v>36</v>
      </c>
      <c r="AX181" s="14" t="s">
        <v>80</v>
      </c>
      <c r="AY181" s="243" t="s">
        <v>179</v>
      </c>
    </row>
    <row r="182" s="15" customFormat="1">
      <c r="A182" s="15"/>
      <c r="B182" s="253"/>
      <c r="C182" s="254"/>
      <c r="D182" s="226" t="s">
        <v>188</v>
      </c>
      <c r="E182" s="255" t="s">
        <v>1</v>
      </c>
      <c r="F182" s="256" t="s">
        <v>430</v>
      </c>
      <c r="G182" s="254"/>
      <c r="H182" s="257">
        <v>7</v>
      </c>
      <c r="I182" s="254"/>
      <c r="J182" s="254"/>
      <c r="K182" s="254"/>
      <c r="L182" s="258"/>
      <c r="M182" s="259"/>
      <c r="N182" s="260"/>
      <c r="O182" s="260"/>
      <c r="P182" s="260"/>
      <c r="Q182" s="260"/>
      <c r="R182" s="260"/>
      <c r="S182" s="260"/>
      <c r="T182" s="261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2" t="s">
        <v>188</v>
      </c>
      <c r="AU182" s="262" t="s">
        <v>90</v>
      </c>
      <c r="AV182" s="15" t="s">
        <v>186</v>
      </c>
      <c r="AW182" s="15" t="s">
        <v>36</v>
      </c>
      <c r="AX182" s="15" t="s">
        <v>88</v>
      </c>
      <c r="AY182" s="262" t="s">
        <v>179</v>
      </c>
    </row>
    <row r="183" s="2" customFormat="1" ht="24.15" customHeight="1">
      <c r="A183" s="33"/>
      <c r="B183" s="34"/>
      <c r="C183" s="244" t="s">
        <v>309</v>
      </c>
      <c r="D183" s="244" t="s">
        <v>278</v>
      </c>
      <c r="E183" s="245" t="s">
        <v>514</v>
      </c>
      <c r="F183" s="246" t="s">
        <v>515</v>
      </c>
      <c r="G183" s="247" t="s">
        <v>384</v>
      </c>
      <c r="H183" s="248">
        <v>7</v>
      </c>
      <c r="I183" s="249">
        <v>0</v>
      </c>
      <c r="J183" s="249">
        <f>ROUND(I183*H183,2)</f>
        <v>0</v>
      </c>
      <c r="K183" s="246" t="s">
        <v>1</v>
      </c>
      <c r="L183" s="250"/>
      <c r="M183" s="251" t="s">
        <v>1</v>
      </c>
      <c r="N183" s="252" t="s">
        <v>45</v>
      </c>
      <c r="O183" s="220">
        <v>0</v>
      </c>
      <c r="P183" s="220">
        <f>O183*H183</f>
        <v>0</v>
      </c>
      <c r="Q183" s="220">
        <v>0</v>
      </c>
      <c r="R183" s="220">
        <f>Q183*H183</f>
        <v>0</v>
      </c>
      <c r="S183" s="220">
        <v>0</v>
      </c>
      <c r="T183" s="221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22" t="s">
        <v>124</v>
      </c>
      <c r="AT183" s="222" t="s">
        <v>278</v>
      </c>
      <c r="AU183" s="222" t="s">
        <v>90</v>
      </c>
      <c r="AY183" s="17" t="s">
        <v>179</v>
      </c>
      <c r="BE183" s="223">
        <f>IF(N183="základní",J183,0)</f>
        <v>0</v>
      </c>
      <c r="BF183" s="223">
        <f>IF(N183="snížená",J183,0)</f>
        <v>0</v>
      </c>
      <c r="BG183" s="223">
        <f>IF(N183="zákl. přenesená",J183,0)</f>
        <v>0</v>
      </c>
      <c r="BH183" s="223">
        <f>IF(N183="sníž. přenesená",J183,0)</f>
        <v>0</v>
      </c>
      <c r="BI183" s="223">
        <f>IF(N183="nulová",J183,0)</f>
        <v>0</v>
      </c>
      <c r="BJ183" s="17" t="s">
        <v>88</v>
      </c>
      <c r="BK183" s="223">
        <f>ROUND(I183*H183,2)</f>
        <v>0</v>
      </c>
      <c r="BL183" s="17" t="s">
        <v>186</v>
      </c>
      <c r="BM183" s="222" t="s">
        <v>516</v>
      </c>
    </row>
    <row r="184" s="2" customFormat="1" ht="24.15" customHeight="1">
      <c r="A184" s="33"/>
      <c r="B184" s="34"/>
      <c r="C184" s="212" t="s">
        <v>313</v>
      </c>
      <c r="D184" s="212" t="s">
        <v>181</v>
      </c>
      <c r="E184" s="213" t="s">
        <v>518</v>
      </c>
      <c r="F184" s="214" t="s">
        <v>519</v>
      </c>
      <c r="G184" s="215" t="s">
        <v>384</v>
      </c>
      <c r="H184" s="216">
        <v>2</v>
      </c>
      <c r="I184" s="217">
        <v>0</v>
      </c>
      <c r="J184" s="217">
        <f>ROUND(I184*H184,2)</f>
        <v>0</v>
      </c>
      <c r="K184" s="214" t="s">
        <v>185</v>
      </c>
      <c r="L184" s="39"/>
      <c r="M184" s="218" t="s">
        <v>1</v>
      </c>
      <c r="N184" s="219" t="s">
        <v>45</v>
      </c>
      <c r="O184" s="220">
        <v>3.1429999999999998</v>
      </c>
      <c r="P184" s="220">
        <f>O184*H184</f>
        <v>6.2859999999999996</v>
      </c>
      <c r="Q184" s="220">
        <v>2.5018799999999999</v>
      </c>
      <c r="R184" s="220">
        <f>Q184*H184</f>
        <v>5.0037599999999998</v>
      </c>
      <c r="S184" s="220">
        <v>0</v>
      </c>
      <c r="T184" s="221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22" t="s">
        <v>186</v>
      </c>
      <c r="AT184" s="222" t="s">
        <v>181</v>
      </c>
      <c r="AU184" s="222" t="s">
        <v>90</v>
      </c>
      <c r="AY184" s="17" t="s">
        <v>179</v>
      </c>
      <c r="BE184" s="223">
        <f>IF(N184="základní",J184,0)</f>
        <v>0</v>
      </c>
      <c r="BF184" s="223">
        <f>IF(N184="snížená",J184,0)</f>
        <v>0</v>
      </c>
      <c r="BG184" s="223">
        <f>IF(N184="zákl. přenesená",J184,0)</f>
        <v>0</v>
      </c>
      <c r="BH184" s="223">
        <f>IF(N184="sníž. přenesená",J184,0)</f>
        <v>0</v>
      </c>
      <c r="BI184" s="223">
        <f>IF(N184="nulová",J184,0)</f>
        <v>0</v>
      </c>
      <c r="BJ184" s="17" t="s">
        <v>88</v>
      </c>
      <c r="BK184" s="223">
        <f>ROUND(I184*H184,2)</f>
        <v>0</v>
      </c>
      <c r="BL184" s="17" t="s">
        <v>186</v>
      </c>
      <c r="BM184" s="222" t="s">
        <v>520</v>
      </c>
    </row>
    <row r="185" s="2" customFormat="1" ht="24.15" customHeight="1">
      <c r="A185" s="33"/>
      <c r="B185" s="34"/>
      <c r="C185" s="244" t="s">
        <v>319</v>
      </c>
      <c r="D185" s="244" t="s">
        <v>278</v>
      </c>
      <c r="E185" s="245" t="s">
        <v>522</v>
      </c>
      <c r="F185" s="246" t="s">
        <v>523</v>
      </c>
      <c r="G185" s="247" t="s">
        <v>384</v>
      </c>
      <c r="H185" s="248">
        <v>2</v>
      </c>
      <c r="I185" s="249">
        <v>0</v>
      </c>
      <c r="J185" s="249">
        <f>ROUND(I185*H185,2)</f>
        <v>0</v>
      </c>
      <c r="K185" s="246" t="s">
        <v>1</v>
      </c>
      <c r="L185" s="250"/>
      <c r="M185" s="251" t="s">
        <v>1</v>
      </c>
      <c r="N185" s="252" t="s">
        <v>45</v>
      </c>
      <c r="O185" s="220">
        <v>0</v>
      </c>
      <c r="P185" s="220">
        <f>O185*H185</f>
        <v>0</v>
      </c>
      <c r="Q185" s="220">
        <v>0.024500000000000001</v>
      </c>
      <c r="R185" s="220">
        <f>Q185*H185</f>
        <v>0.049000000000000002</v>
      </c>
      <c r="S185" s="220">
        <v>0</v>
      </c>
      <c r="T185" s="221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22" t="s">
        <v>124</v>
      </c>
      <c r="AT185" s="222" t="s">
        <v>278</v>
      </c>
      <c r="AU185" s="222" t="s">
        <v>90</v>
      </c>
      <c r="AY185" s="17" t="s">
        <v>179</v>
      </c>
      <c r="BE185" s="223">
        <f>IF(N185="základní",J185,0)</f>
        <v>0</v>
      </c>
      <c r="BF185" s="223">
        <f>IF(N185="snížená",J185,0)</f>
        <v>0</v>
      </c>
      <c r="BG185" s="223">
        <f>IF(N185="zákl. přenesená",J185,0)</f>
        <v>0</v>
      </c>
      <c r="BH185" s="223">
        <f>IF(N185="sníž. přenesená",J185,0)</f>
        <v>0</v>
      </c>
      <c r="BI185" s="223">
        <f>IF(N185="nulová",J185,0)</f>
        <v>0</v>
      </c>
      <c r="BJ185" s="17" t="s">
        <v>88</v>
      </c>
      <c r="BK185" s="223">
        <f>ROUND(I185*H185,2)</f>
        <v>0</v>
      </c>
      <c r="BL185" s="17" t="s">
        <v>186</v>
      </c>
      <c r="BM185" s="222" t="s">
        <v>524</v>
      </c>
    </row>
    <row r="186" s="2" customFormat="1" ht="24.15" customHeight="1">
      <c r="A186" s="33"/>
      <c r="B186" s="34"/>
      <c r="C186" s="212" t="s">
        <v>324</v>
      </c>
      <c r="D186" s="212" t="s">
        <v>181</v>
      </c>
      <c r="E186" s="213" t="s">
        <v>526</v>
      </c>
      <c r="F186" s="214" t="s">
        <v>527</v>
      </c>
      <c r="G186" s="215" t="s">
        <v>384</v>
      </c>
      <c r="H186" s="216">
        <v>7</v>
      </c>
      <c r="I186" s="217">
        <v>0</v>
      </c>
      <c r="J186" s="217">
        <f>ROUND(I186*H186,2)</f>
        <v>0</v>
      </c>
      <c r="K186" s="214" t="s">
        <v>1</v>
      </c>
      <c r="L186" s="39"/>
      <c r="M186" s="218" t="s">
        <v>1</v>
      </c>
      <c r="N186" s="219" t="s">
        <v>45</v>
      </c>
      <c r="O186" s="220">
        <v>0.54900000000000004</v>
      </c>
      <c r="P186" s="220">
        <f>O186*H186</f>
        <v>3.8430000000000004</v>
      </c>
      <c r="Q186" s="220">
        <v>0.11241</v>
      </c>
      <c r="R186" s="220">
        <f>Q186*H186</f>
        <v>0.78686999999999996</v>
      </c>
      <c r="S186" s="220">
        <v>0</v>
      </c>
      <c r="T186" s="221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22" t="s">
        <v>186</v>
      </c>
      <c r="AT186" s="222" t="s">
        <v>181</v>
      </c>
      <c r="AU186" s="222" t="s">
        <v>90</v>
      </c>
      <c r="AY186" s="17" t="s">
        <v>179</v>
      </c>
      <c r="BE186" s="223">
        <f>IF(N186="základní",J186,0)</f>
        <v>0</v>
      </c>
      <c r="BF186" s="223">
        <f>IF(N186="snížená",J186,0)</f>
        <v>0</v>
      </c>
      <c r="BG186" s="223">
        <f>IF(N186="zákl. přenesená",J186,0)</f>
        <v>0</v>
      </c>
      <c r="BH186" s="223">
        <f>IF(N186="sníž. přenesená",J186,0)</f>
        <v>0</v>
      </c>
      <c r="BI186" s="223">
        <f>IF(N186="nulová",J186,0)</f>
        <v>0</v>
      </c>
      <c r="BJ186" s="17" t="s">
        <v>88</v>
      </c>
      <c r="BK186" s="223">
        <f>ROUND(I186*H186,2)</f>
        <v>0</v>
      </c>
      <c r="BL186" s="17" t="s">
        <v>186</v>
      </c>
      <c r="BM186" s="222" t="s">
        <v>528</v>
      </c>
    </row>
    <row r="187" s="14" customFormat="1">
      <c r="A187" s="14"/>
      <c r="B187" s="234"/>
      <c r="C187" s="235"/>
      <c r="D187" s="226" t="s">
        <v>188</v>
      </c>
      <c r="E187" s="236" t="s">
        <v>1</v>
      </c>
      <c r="F187" s="237" t="s">
        <v>808</v>
      </c>
      <c r="G187" s="235"/>
      <c r="H187" s="238">
        <v>7</v>
      </c>
      <c r="I187" s="235"/>
      <c r="J187" s="235"/>
      <c r="K187" s="235"/>
      <c r="L187" s="239"/>
      <c r="M187" s="240"/>
      <c r="N187" s="241"/>
      <c r="O187" s="241"/>
      <c r="P187" s="241"/>
      <c r="Q187" s="241"/>
      <c r="R187" s="241"/>
      <c r="S187" s="241"/>
      <c r="T187" s="24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3" t="s">
        <v>188</v>
      </c>
      <c r="AU187" s="243" t="s">
        <v>90</v>
      </c>
      <c r="AV187" s="14" t="s">
        <v>90</v>
      </c>
      <c r="AW187" s="14" t="s">
        <v>36</v>
      </c>
      <c r="AX187" s="14" t="s">
        <v>88</v>
      </c>
      <c r="AY187" s="243" t="s">
        <v>179</v>
      </c>
    </row>
    <row r="188" s="2" customFormat="1" ht="16.5" customHeight="1">
      <c r="A188" s="33"/>
      <c r="B188" s="34"/>
      <c r="C188" s="244" t="s">
        <v>329</v>
      </c>
      <c r="D188" s="244" t="s">
        <v>278</v>
      </c>
      <c r="E188" s="245" t="s">
        <v>531</v>
      </c>
      <c r="F188" s="246" t="s">
        <v>532</v>
      </c>
      <c r="G188" s="247" t="s">
        <v>384</v>
      </c>
      <c r="H188" s="248">
        <v>7</v>
      </c>
      <c r="I188" s="249">
        <v>0</v>
      </c>
      <c r="J188" s="249">
        <f>ROUND(I188*H188,2)</f>
        <v>0</v>
      </c>
      <c r="K188" s="246" t="s">
        <v>1</v>
      </c>
      <c r="L188" s="250"/>
      <c r="M188" s="251" t="s">
        <v>1</v>
      </c>
      <c r="N188" s="252" t="s">
        <v>45</v>
      </c>
      <c r="O188" s="220">
        <v>0</v>
      </c>
      <c r="P188" s="220">
        <f>O188*H188</f>
        <v>0</v>
      </c>
      <c r="Q188" s="220">
        <v>0</v>
      </c>
      <c r="R188" s="220">
        <f>Q188*H188</f>
        <v>0</v>
      </c>
      <c r="S188" s="220">
        <v>0</v>
      </c>
      <c r="T188" s="221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22" t="s">
        <v>124</v>
      </c>
      <c r="AT188" s="222" t="s">
        <v>278</v>
      </c>
      <c r="AU188" s="222" t="s">
        <v>90</v>
      </c>
      <c r="AY188" s="17" t="s">
        <v>179</v>
      </c>
      <c r="BE188" s="223">
        <f>IF(N188="základní",J188,0)</f>
        <v>0</v>
      </c>
      <c r="BF188" s="223">
        <f>IF(N188="snížená",J188,0)</f>
        <v>0</v>
      </c>
      <c r="BG188" s="223">
        <f>IF(N188="zákl. přenesená",J188,0)</f>
        <v>0</v>
      </c>
      <c r="BH188" s="223">
        <f>IF(N188="sníž. přenesená",J188,0)</f>
        <v>0</v>
      </c>
      <c r="BI188" s="223">
        <f>IF(N188="nulová",J188,0)</f>
        <v>0</v>
      </c>
      <c r="BJ188" s="17" t="s">
        <v>88</v>
      </c>
      <c r="BK188" s="223">
        <f>ROUND(I188*H188,2)</f>
        <v>0</v>
      </c>
      <c r="BL188" s="17" t="s">
        <v>186</v>
      </c>
      <c r="BM188" s="222" t="s">
        <v>533</v>
      </c>
    </row>
    <row r="189" s="2" customFormat="1" ht="24.15" customHeight="1">
      <c r="A189" s="33"/>
      <c r="B189" s="34"/>
      <c r="C189" s="212" t="s">
        <v>334</v>
      </c>
      <c r="D189" s="212" t="s">
        <v>181</v>
      </c>
      <c r="E189" s="213" t="s">
        <v>535</v>
      </c>
      <c r="F189" s="214" t="s">
        <v>536</v>
      </c>
      <c r="G189" s="215" t="s">
        <v>184</v>
      </c>
      <c r="H189" s="216">
        <v>166</v>
      </c>
      <c r="I189" s="217">
        <v>0</v>
      </c>
      <c r="J189" s="217">
        <f>ROUND(I189*H189,2)</f>
        <v>0</v>
      </c>
      <c r="K189" s="214" t="s">
        <v>1</v>
      </c>
      <c r="L189" s="39"/>
      <c r="M189" s="218" t="s">
        <v>1</v>
      </c>
      <c r="N189" s="219" t="s">
        <v>45</v>
      </c>
      <c r="O189" s="220">
        <v>0</v>
      </c>
      <c r="P189" s="220">
        <f>O189*H189</f>
        <v>0</v>
      </c>
      <c r="Q189" s="220">
        <v>0</v>
      </c>
      <c r="R189" s="220">
        <f>Q189*H189</f>
        <v>0</v>
      </c>
      <c r="S189" s="220">
        <v>0</v>
      </c>
      <c r="T189" s="221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22" t="s">
        <v>186</v>
      </c>
      <c r="AT189" s="222" t="s">
        <v>181</v>
      </c>
      <c r="AU189" s="222" t="s">
        <v>90</v>
      </c>
      <c r="AY189" s="17" t="s">
        <v>179</v>
      </c>
      <c r="BE189" s="223">
        <f>IF(N189="základní",J189,0)</f>
        <v>0</v>
      </c>
      <c r="BF189" s="223">
        <f>IF(N189="snížená",J189,0)</f>
        <v>0</v>
      </c>
      <c r="BG189" s="223">
        <f>IF(N189="zákl. přenesená",J189,0)</f>
        <v>0</v>
      </c>
      <c r="BH189" s="223">
        <f>IF(N189="sníž. přenesená",J189,0)</f>
        <v>0</v>
      </c>
      <c r="BI189" s="223">
        <f>IF(N189="nulová",J189,0)</f>
        <v>0</v>
      </c>
      <c r="BJ189" s="17" t="s">
        <v>88</v>
      </c>
      <c r="BK189" s="223">
        <f>ROUND(I189*H189,2)</f>
        <v>0</v>
      </c>
      <c r="BL189" s="17" t="s">
        <v>186</v>
      </c>
      <c r="BM189" s="222" t="s">
        <v>537</v>
      </c>
    </row>
    <row r="190" s="2" customFormat="1" ht="33" customHeight="1">
      <c r="A190" s="33"/>
      <c r="B190" s="34"/>
      <c r="C190" s="212" t="s">
        <v>339</v>
      </c>
      <c r="D190" s="212" t="s">
        <v>181</v>
      </c>
      <c r="E190" s="213" t="s">
        <v>539</v>
      </c>
      <c r="F190" s="214" t="s">
        <v>540</v>
      </c>
      <c r="G190" s="215" t="s">
        <v>198</v>
      </c>
      <c r="H190" s="216">
        <v>313</v>
      </c>
      <c r="I190" s="217">
        <v>0</v>
      </c>
      <c r="J190" s="217">
        <f>ROUND(I190*H190,2)</f>
        <v>0</v>
      </c>
      <c r="K190" s="214" t="s">
        <v>1</v>
      </c>
      <c r="L190" s="39"/>
      <c r="M190" s="218" t="s">
        <v>1</v>
      </c>
      <c r="N190" s="219" t="s">
        <v>45</v>
      </c>
      <c r="O190" s="220">
        <v>0.26800000000000002</v>
      </c>
      <c r="P190" s="220">
        <f>O190*H190</f>
        <v>83.884</v>
      </c>
      <c r="Q190" s="220">
        <v>0.15540000000000001</v>
      </c>
      <c r="R190" s="220">
        <f>Q190*H190</f>
        <v>48.6402</v>
      </c>
      <c r="S190" s="220">
        <v>0</v>
      </c>
      <c r="T190" s="221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22" t="s">
        <v>186</v>
      </c>
      <c r="AT190" s="222" t="s">
        <v>181</v>
      </c>
      <c r="AU190" s="222" t="s">
        <v>90</v>
      </c>
      <c r="AY190" s="17" t="s">
        <v>179</v>
      </c>
      <c r="BE190" s="223">
        <f>IF(N190="základní",J190,0)</f>
        <v>0</v>
      </c>
      <c r="BF190" s="223">
        <f>IF(N190="snížená",J190,0)</f>
        <v>0</v>
      </c>
      <c r="BG190" s="223">
        <f>IF(N190="zákl. přenesená",J190,0)</f>
        <v>0</v>
      </c>
      <c r="BH190" s="223">
        <f>IF(N190="sníž. přenesená",J190,0)</f>
        <v>0</v>
      </c>
      <c r="BI190" s="223">
        <f>IF(N190="nulová",J190,0)</f>
        <v>0</v>
      </c>
      <c r="BJ190" s="17" t="s">
        <v>88</v>
      </c>
      <c r="BK190" s="223">
        <f>ROUND(I190*H190,2)</f>
        <v>0</v>
      </c>
      <c r="BL190" s="17" t="s">
        <v>186</v>
      </c>
      <c r="BM190" s="222" t="s">
        <v>541</v>
      </c>
    </row>
    <row r="191" s="14" customFormat="1">
      <c r="A191" s="14"/>
      <c r="B191" s="234"/>
      <c r="C191" s="235"/>
      <c r="D191" s="226" t="s">
        <v>188</v>
      </c>
      <c r="E191" s="236" t="s">
        <v>1</v>
      </c>
      <c r="F191" s="237" t="s">
        <v>809</v>
      </c>
      <c r="G191" s="235"/>
      <c r="H191" s="238">
        <v>73</v>
      </c>
      <c r="I191" s="235"/>
      <c r="J191" s="235"/>
      <c r="K191" s="235"/>
      <c r="L191" s="239"/>
      <c r="M191" s="240"/>
      <c r="N191" s="241"/>
      <c r="O191" s="241"/>
      <c r="P191" s="241"/>
      <c r="Q191" s="241"/>
      <c r="R191" s="241"/>
      <c r="S191" s="241"/>
      <c r="T191" s="24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3" t="s">
        <v>188</v>
      </c>
      <c r="AU191" s="243" t="s">
        <v>90</v>
      </c>
      <c r="AV191" s="14" t="s">
        <v>90</v>
      </c>
      <c r="AW191" s="14" t="s">
        <v>36</v>
      </c>
      <c r="AX191" s="14" t="s">
        <v>80</v>
      </c>
      <c r="AY191" s="243" t="s">
        <v>179</v>
      </c>
    </row>
    <row r="192" s="14" customFormat="1">
      <c r="A192" s="14"/>
      <c r="B192" s="234"/>
      <c r="C192" s="235"/>
      <c r="D192" s="226" t="s">
        <v>188</v>
      </c>
      <c r="E192" s="236" t="s">
        <v>1</v>
      </c>
      <c r="F192" s="237" t="s">
        <v>810</v>
      </c>
      <c r="G192" s="235"/>
      <c r="H192" s="238">
        <v>240</v>
      </c>
      <c r="I192" s="235"/>
      <c r="J192" s="235"/>
      <c r="K192" s="235"/>
      <c r="L192" s="239"/>
      <c r="M192" s="240"/>
      <c r="N192" s="241"/>
      <c r="O192" s="241"/>
      <c r="P192" s="241"/>
      <c r="Q192" s="241"/>
      <c r="R192" s="241"/>
      <c r="S192" s="241"/>
      <c r="T192" s="24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3" t="s">
        <v>188</v>
      </c>
      <c r="AU192" s="243" t="s">
        <v>90</v>
      </c>
      <c r="AV192" s="14" t="s">
        <v>90</v>
      </c>
      <c r="AW192" s="14" t="s">
        <v>36</v>
      </c>
      <c r="AX192" s="14" t="s">
        <v>80</v>
      </c>
      <c r="AY192" s="243" t="s">
        <v>179</v>
      </c>
    </row>
    <row r="193" s="15" customFormat="1">
      <c r="A193" s="15"/>
      <c r="B193" s="253"/>
      <c r="C193" s="254"/>
      <c r="D193" s="226" t="s">
        <v>188</v>
      </c>
      <c r="E193" s="255" t="s">
        <v>1</v>
      </c>
      <c r="F193" s="256" t="s">
        <v>430</v>
      </c>
      <c r="G193" s="254"/>
      <c r="H193" s="257">
        <v>313</v>
      </c>
      <c r="I193" s="254"/>
      <c r="J193" s="254"/>
      <c r="K193" s="254"/>
      <c r="L193" s="258"/>
      <c r="M193" s="259"/>
      <c r="N193" s="260"/>
      <c r="O193" s="260"/>
      <c r="P193" s="260"/>
      <c r="Q193" s="260"/>
      <c r="R193" s="260"/>
      <c r="S193" s="260"/>
      <c r="T193" s="261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2" t="s">
        <v>188</v>
      </c>
      <c r="AU193" s="262" t="s">
        <v>90</v>
      </c>
      <c r="AV193" s="15" t="s">
        <v>186</v>
      </c>
      <c r="AW193" s="15" t="s">
        <v>36</v>
      </c>
      <c r="AX193" s="15" t="s">
        <v>88</v>
      </c>
      <c r="AY193" s="262" t="s">
        <v>179</v>
      </c>
    </row>
    <row r="194" s="2" customFormat="1" ht="16.5" customHeight="1">
      <c r="A194" s="33"/>
      <c r="B194" s="34"/>
      <c r="C194" s="244" t="s">
        <v>344</v>
      </c>
      <c r="D194" s="244" t="s">
        <v>278</v>
      </c>
      <c r="E194" s="245" t="s">
        <v>545</v>
      </c>
      <c r="F194" s="246" t="s">
        <v>546</v>
      </c>
      <c r="G194" s="247" t="s">
        <v>198</v>
      </c>
      <c r="H194" s="248">
        <v>73.730000000000004</v>
      </c>
      <c r="I194" s="249">
        <v>0</v>
      </c>
      <c r="J194" s="249">
        <f>ROUND(I194*H194,2)</f>
        <v>0</v>
      </c>
      <c r="K194" s="246" t="s">
        <v>185</v>
      </c>
      <c r="L194" s="250"/>
      <c r="M194" s="251" t="s">
        <v>1</v>
      </c>
      <c r="N194" s="252" t="s">
        <v>45</v>
      </c>
      <c r="O194" s="220">
        <v>0</v>
      </c>
      <c r="P194" s="220">
        <f>O194*H194</f>
        <v>0</v>
      </c>
      <c r="Q194" s="220">
        <v>0.080000000000000002</v>
      </c>
      <c r="R194" s="220">
        <f>Q194*H194</f>
        <v>5.8984000000000005</v>
      </c>
      <c r="S194" s="220">
        <v>0</v>
      </c>
      <c r="T194" s="221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22" t="s">
        <v>124</v>
      </c>
      <c r="AT194" s="222" t="s">
        <v>278</v>
      </c>
      <c r="AU194" s="222" t="s">
        <v>90</v>
      </c>
      <c r="AY194" s="17" t="s">
        <v>179</v>
      </c>
      <c r="BE194" s="223">
        <f>IF(N194="základní",J194,0)</f>
        <v>0</v>
      </c>
      <c r="BF194" s="223">
        <f>IF(N194="snížená",J194,0)</f>
        <v>0</v>
      </c>
      <c r="BG194" s="223">
        <f>IF(N194="zákl. přenesená",J194,0)</f>
        <v>0</v>
      </c>
      <c r="BH194" s="223">
        <f>IF(N194="sníž. přenesená",J194,0)</f>
        <v>0</v>
      </c>
      <c r="BI194" s="223">
        <f>IF(N194="nulová",J194,0)</f>
        <v>0</v>
      </c>
      <c r="BJ194" s="17" t="s">
        <v>88</v>
      </c>
      <c r="BK194" s="223">
        <f>ROUND(I194*H194,2)</f>
        <v>0</v>
      </c>
      <c r="BL194" s="17" t="s">
        <v>186</v>
      </c>
      <c r="BM194" s="222" t="s">
        <v>547</v>
      </c>
    </row>
    <row r="195" s="14" customFormat="1">
      <c r="A195" s="14"/>
      <c r="B195" s="234"/>
      <c r="C195" s="235"/>
      <c r="D195" s="226" t="s">
        <v>188</v>
      </c>
      <c r="E195" s="236" t="s">
        <v>1</v>
      </c>
      <c r="F195" s="237" t="s">
        <v>811</v>
      </c>
      <c r="G195" s="235"/>
      <c r="H195" s="238">
        <v>73.730000000000004</v>
      </c>
      <c r="I195" s="235"/>
      <c r="J195" s="235"/>
      <c r="K195" s="235"/>
      <c r="L195" s="239"/>
      <c r="M195" s="240"/>
      <c r="N195" s="241"/>
      <c r="O195" s="241"/>
      <c r="P195" s="241"/>
      <c r="Q195" s="241"/>
      <c r="R195" s="241"/>
      <c r="S195" s="241"/>
      <c r="T195" s="24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3" t="s">
        <v>188</v>
      </c>
      <c r="AU195" s="243" t="s">
        <v>90</v>
      </c>
      <c r="AV195" s="14" t="s">
        <v>90</v>
      </c>
      <c r="AW195" s="14" t="s">
        <v>36</v>
      </c>
      <c r="AX195" s="14" t="s">
        <v>88</v>
      </c>
      <c r="AY195" s="243" t="s">
        <v>179</v>
      </c>
    </row>
    <row r="196" s="2" customFormat="1" ht="16.5" customHeight="1">
      <c r="A196" s="33"/>
      <c r="B196" s="34"/>
      <c r="C196" s="244" t="s">
        <v>349</v>
      </c>
      <c r="D196" s="244" t="s">
        <v>278</v>
      </c>
      <c r="E196" s="245" t="s">
        <v>550</v>
      </c>
      <c r="F196" s="246" t="s">
        <v>551</v>
      </c>
      <c r="G196" s="247" t="s">
        <v>198</v>
      </c>
      <c r="H196" s="248">
        <v>242.40000000000001</v>
      </c>
      <c r="I196" s="249">
        <v>0</v>
      </c>
      <c r="J196" s="249">
        <f>ROUND(I196*H196,2)</f>
        <v>0</v>
      </c>
      <c r="K196" s="246" t="s">
        <v>185</v>
      </c>
      <c r="L196" s="250"/>
      <c r="M196" s="251" t="s">
        <v>1</v>
      </c>
      <c r="N196" s="252" t="s">
        <v>45</v>
      </c>
      <c r="O196" s="220">
        <v>0</v>
      </c>
      <c r="P196" s="220">
        <f>O196*H196</f>
        <v>0</v>
      </c>
      <c r="Q196" s="220">
        <v>0.056120000000000003</v>
      </c>
      <c r="R196" s="220">
        <f>Q196*H196</f>
        <v>13.603488000000001</v>
      </c>
      <c r="S196" s="220">
        <v>0</v>
      </c>
      <c r="T196" s="221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22" t="s">
        <v>124</v>
      </c>
      <c r="AT196" s="222" t="s">
        <v>278</v>
      </c>
      <c r="AU196" s="222" t="s">
        <v>90</v>
      </c>
      <c r="AY196" s="17" t="s">
        <v>179</v>
      </c>
      <c r="BE196" s="223">
        <f>IF(N196="základní",J196,0)</f>
        <v>0</v>
      </c>
      <c r="BF196" s="223">
        <f>IF(N196="snížená",J196,0)</f>
        <v>0</v>
      </c>
      <c r="BG196" s="223">
        <f>IF(N196="zákl. přenesená",J196,0)</f>
        <v>0</v>
      </c>
      <c r="BH196" s="223">
        <f>IF(N196="sníž. přenesená",J196,0)</f>
        <v>0</v>
      </c>
      <c r="BI196" s="223">
        <f>IF(N196="nulová",J196,0)</f>
        <v>0</v>
      </c>
      <c r="BJ196" s="17" t="s">
        <v>88</v>
      </c>
      <c r="BK196" s="223">
        <f>ROUND(I196*H196,2)</f>
        <v>0</v>
      </c>
      <c r="BL196" s="17" t="s">
        <v>186</v>
      </c>
      <c r="BM196" s="222" t="s">
        <v>552</v>
      </c>
    </row>
    <row r="197" s="14" customFormat="1">
      <c r="A197" s="14"/>
      <c r="B197" s="234"/>
      <c r="C197" s="235"/>
      <c r="D197" s="226" t="s">
        <v>188</v>
      </c>
      <c r="E197" s="236" t="s">
        <v>1</v>
      </c>
      <c r="F197" s="237" t="s">
        <v>812</v>
      </c>
      <c r="G197" s="235"/>
      <c r="H197" s="238">
        <v>242.40000000000001</v>
      </c>
      <c r="I197" s="235"/>
      <c r="J197" s="235"/>
      <c r="K197" s="235"/>
      <c r="L197" s="239"/>
      <c r="M197" s="240"/>
      <c r="N197" s="241"/>
      <c r="O197" s="241"/>
      <c r="P197" s="241"/>
      <c r="Q197" s="241"/>
      <c r="R197" s="241"/>
      <c r="S197" s="241"/>
      <c r="T197" s="24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3" t="s">
        <v>188</v>
      </c>
      <c r="AU197" s="243" t="s">
        <v>90</v>
      </c>
      <c r="AV197" s="14" t="s">
        <v>90</v>
      </c>
      <c r="AW197" s="14" t="s">
        <v>36</v>
      </c>
      <c r="AX197" s="14" t="s">
        <v>88</v>
      </c>
      <c r="AY197" s="243" t="s">
        <v>179</v>
      </c>
    </row>
    <row r="198" s="2" customFormat="1" ht="24.15" customHeight="1">
      <c r="A198" s="33"/>
      <c r="B198" s="34"/>
      <c r="C198" s="212" t="s">
        <v>354</v>
      </c>
      <c r="D198" s="212" t="s">
        <v>181</v>
      </c>
      <c r="E198" s="213" t="s">
        <v>554</v>
      </c>
      <c r="F198" s="214" t="s">
        <v>555</v>
      </c>
      <c r="G198" s="215" t="s">
        <v>198</v>
      </c>
      <c r="H198" s="216">
        <v>220.59999999999999</v>
      </c>
      <c r="I198" s="217">
        <v>0</v>
      </c>
      <c r="J198" s="217">
        <f>ROUND(I198*H198,2)</f>
        <v>0</v>
      </c>
      <c r="K198" s="214" t="s">
        <v>223</v>
      </c>
      <c r="L198" s="39"/>
      <c r="M198" s="218" t="s">
        <v>1</v>
      </c>
      <c r="N198" s="219" t="s">
        <v>45</v>
      </c>
      <c r="O198" s="220">
        <v>0.097000000000000003</v>
      </c>
      <c r="P198" s="220">
        <f>O198*H198</f>
        <v>21.398199999999999</v>
      </c>
      <c r="Q198" s="220">
        <v>0</v>
      </c>
      <c r="R198" s="220">
        <f>Q198*H198</f>
        <v>0</v>
      </c>
      <c r="S198" s="220">
        <v>0</v>
      </c>
      <c r="T198" s="221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22" t="s">
        <v>186</v>
      </c>
      <c r="AT198" s="222" t="s">
        <v>181</v>
      </c>
      <c r="AU198" s="222" t="s">
        <v>90</v>
      </c>
      <c r="AY198" s="17" t="s">
        <v>179</v>
      </c>
      <c r="BE198" s="223">
        <f>IF(N198="základní",J198,0)</f>
        <v>0</v>
      </c>
      <c r="BF198" s="223">
        <f>IF(N198="snížená",J198,0)</f>
        <v>0</v>
      </c>
      <c r="BG198" s="223">
        <f>IF(N198="zákl. přenesená",J198,0)</f>
        <v>0</v>
      </c>
      <c r="BH198" s="223">
        <f>IF(N198="sníž. přenesená",J198,0)</f>
        <v>0</v>
      </c>
      <c r="BI198" s="223">
        <f>IF(N198="nulová",J198,0)</f>
        <v>0</v>
      </c>
      <c r="BJ198" s="17" t="s">
        <v>88</v>
      </c>
      <c r="BK198" s="223">
        <f>ROUND(I198*H198,2)</f>
        <v>0</v>
      </c>
      <c r="BL198" s="17" t="s">
        <v>186</v>
      </c>
      <c r="BM198" s="222" t="s">
        <v>556</v>
      </c>
    </row>
    <row r="199" s="13" customFormat="1">
      <c r="A199" s="13"/>
      <c r="B199" s="224"/>
      <c r="C199" s="225"/>
      <c r="D199" s="226" t="s">
        <v>188</v>
      </c>
      <c r="E199" s="227" t="s">
        <v>1</v>
      </c>
      <c r="F199" s="228" t="s">
        <v>813</v>
      </c>
      <c r="G199" s="225"/>
      <c r="H199" s="227" t="s">
        <v>1</v>
      </c>
      <c r="I199" s="225"/>
      <c r="J199" s="225"/>
      <c r="K199" s="225"/>
      <c r="L199" s="229"/>
      <c r="M199" s="230"/>
      <c r="N199" s="231"/>
      <c r="O199" s="231"/>
      <c r="P199" s="231"/>
      <c r="Q199" s="231"/>
      <c r="R199" s="231"/>
      <c r="S199" s="231"/>
      <c r="T199" s="23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3" t="s">
        <v>188</v>
      </c>
      <c r="AU199" s="233" t="s">
        <v>90</v>
      </c>
      <c r="AV199" s="13" t="s">
        <v>88</v>
      </c>
      <c r="AW199" s="13" t="s">
        <v>36</v>
      </c>
      <c r="AX199" s="13" t="s">
        <v>80</v>
      </c>
      <c r="AY199" s="233" t="s">
        <v>179</v>
      </c>
    </row>
    <row r="200" s="14" customFormat="1">
      <c r="A200" s="14"/>
      <c r="B200" s="234"/>
      <c r="C200" s="235"/>
      <c r="D200" s="226" t="s">
        <v>188</v>
      </c>
      <c r="E200" s="236" t="s">
        <v>1</v>
      </c>
      <c r="F200" s="237" t="s">
        <v>814</v>
      </c>
      <c r="G200" s="235"/>
      <c r="H200" s="238">
        <v>220.59999999999999</v>
      </c>
      <c r="I200" s="235"/>
      <c r="J200" s="235"/>
      <c r="K200" s="235"/>
      <c r="L200" s="239"/>
      <c r="M200" s="240"/>
      <c r="N200" s="241"/>
      <c r="O200" s="241"/>
      <c r="P200" s="241"/>
      <c r="Q200" s="241"/>
      <c r="R200" s="241"/>
      <c r="S200" s="241"/>
      <c r="T200" s="24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3" t="s">
        <v>188</v>
      </c>
      <c r="AU200" s="243" t="s">
        <v>90</v>
      </c>
      <c r="AV200" s="14" t="s">
        <v>90</v>
      </c>
      <c r="AW200" s="14" t="s">
        <v>36</v>
      </c>
      <c r="AX200" s="14" t="s">
        <v>88</v>
      </c>
      <c r="AY200" s="243" t="s">
        <v>179</v>
      </c>
    </row>
    <row r="201" s="2" customFormat="1" ht="24.15" customHeight="1">
      <c r="A201" s="33"/>
      <c r="B201" s="34"/>
      <c r="C201" s="212" t="s">
        <v>359</v>
      </c>
      <c r="D201" s="212" t="s">
        <v>181</v>
      </c>
      <c r="E201" s="213" t="s">
        <v>558</v>
      </c>
      <c r="F201" s="214" t="s">
        <v>559</v>
      </c>
      <c r="G201" s="215" t="s">
        <v>198</v>
      </c>
      <c r="H201" s="216">
        <v>220.59999999999999</v>
      </c>
      <c r="I201" s="217">
        <v>0</v>
      </c>
      <c r="J201" s="217">
        <f>ROUND(I201*H201,2)</f>
        <v>0</v>
      </c>
      <c r="K201" s="214" t="s">
        <v>223</v>
      </c>
      <c r="L201" s="39"/>
      <c r="M201" s="218" t="s">
        <v>1</v>
      </c>
      <c r="N201" s="219" t="s">
        <v>45</v>
      </c>
      <c r="O201" s="220">
        <v>0.19</v>
      </c>
      <c r="P201" s="220">
        <f>O201*H201</f>
        <v>41.914000000000001</v>
      </c>
      <c r="Q201" s="220">
        <v>6.0000000000000002E-05</v>
      </c>
      <c r="R201" s="220">
        <f>Q201*H201</f>
        <v>0.013236</v>
      </c>
      <c r="S201" s="220">
        <v>0</v>
      </c>
      <c r="T201" s="221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22" t="s">
        <v>186</v>
      </c>
      <c r="AT201" s="222" t="s">
        <v>181</v>
      </c>
      <c r="AU201" s="222" t="s">
        <v>90</v>
      </c>
      <c r="AY201" s="17" t="s">
        <v>179</v>
      </c>
      <c r="BE201" s="223">
        <f>IF(N201="základní",J201,0)</f>
        <v>0</v>
      </c>
      <c r="BF201" s="223">
        <f>IF(N201="snížená",J201,0)</f>
        <v>0</v>
      </c>
      <c r="BG201" s="223">
        <f>IF(N201="zákl. přenesená",J201,0)</f>
        <v>0</v>
      </c>
      <c r="BH201" s="223">
        <f>IF(N201="sníž. přenesená",J201,0)</f>
        <v>0</v>
      </c>
      <c r="BI201" s="223">
        <f>IF(N201="nulová",J201,0)</f>
        <v>0</v>
      </c>
      <c r="BJ201" s="17" t="s">
        <v>88</v>
      </c>
      <c r="BK201" s="223">
        <f>ROUND(I201*H201,2)</f>
        <v>0</v>
      </c>
      <c r="BL201" s="17" t="s">
        <v>186</v>
      </c>
      <c r="BM201" s="222" t="s">
        <v>560</v>
      </c>
    </row>
    <row r="202" s="2" customFormat="1" ht="33" customHeight="1">
      <c r="A202" s="33"/>
      <c r="B202" s="34"/>
      <c r="C202" s="212" t="s">
        <v>364</v>
      </c>
      <c r="D202" s="212" t="s">
        <v>181</v>
      </c>
      <c r="E202" s="213" t="s">
        <v>572</v>
      </c>
      <c r="F202" s="214" t="s">
        <v>573</v>
      </c>
      <c r="G202" s="215" t="s">
        <v>198</v>
      </c>
      <c r="H202" s="216">
        <v>27.399999999999999</v>
      </c>
      <c r="I202" s="217">
        <v>0</v>
      </c>
      <c r="J202" s="217">
        <f>ROUND(I202*H202,2)</f>
        <v>0</v>
      </c>
      <c r="K202" s="214" t="s">
        <v>1</v>
      </c>
      <c r="L202" s="39"/>
      <c r="M202" s="218" t="s">
        <v>1</v>
      </c>
      <c r="N202" s="219" t="s">
        <v>45</v>
      </c>
      <c r="O202" s="220">
        <v>0.186</v>
      </c>
      <c r="P202" s="220">
        <f>O202*H202</f>
        <v>5.0964</v>
      </c>
      <c r="Q202" s="220">
        <v>0.00060999999999999997</v>
      </c>
      <c r="R202" s="220">
        <f>Q202*H202</f>
        <v>0.016714</v>
      </c>
      <c r="S202" s="220">
        <v>0</v>
      </c>
      <c r="T202" s="221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22" t="s">
        <v>186</v>
      </c>
      <c r="AT202" s="222" t="s">
        <v>181</v>
      </c>
      <c r="AU202" s="222" t="s">
        <v>90</v>
      </c>
      <c r="AY202" s="17" t="s">
        <v>179</v>
      </c>
      <c r="BE202" s="223">
        <f>IF(N202="základní",J202,0)</f>
        <v>0</v>
      </c>
      <c r="BF202" s="223">
        <f>IF(N202="snížená",J202,0)</f>
        <v>0</v>
      </c>
      <c r="BG202" s="223">
        <f>IF(N202="zákl. přenesená",J202,0)</f>
        <v>0</v>
      </c>
      <c r="BH202" s="223">
        <f>IF(N202="sníž. přenesená",J202,0)</f>
        <v>0</v>
      </c>
      <c r="BI202" s="223">
        <f>IF(N202="nulová",J202,0)</f>
        <v>0</v>
      </c>
      <c r="BJ202" s="17" t="s">
        <v>88</v>
      </c>
      <c r="BK202" s="223">
        <f>ROUND(I202*H202,2)</f>
        <v>0</v>
      </c>
      <c r="BL202" s="17" t="s">
        <v>186</v>
      </c>
      <c r="BM202" s="222" t="s">
        <v>574</v>
      </c>
    </row>
    <row r="203" s="14" customFormat="1">
      <c r="A203" s="14"/>
      <c r="B203" s="234"/>
      <c r="C203" s="235"/>
      <c r="D203" s="226" t="s">
        <v>188</v>
      </c>
      <c r="E203" s="236" t="s">
        <v>1</v>
      </c>
      <c r="F203" s="237" t="s">
        <v>815</v>
      </c>
      <c r="G203" s="235"/>
      <c r="H203" s="238">
        <v>27.399999999999999</v>
      </c>
      <c r="I203" s="235"/>
      <c r="J203" s="235"/>
      <c r="K203" s="235"/>
      <c r="L203" s="239"/>
      <c r="M203" s="240"/>
      <c r="N203" s="241"/>
      <c r="O203" s="241"/>
      <c r="P203" s="241"/>
      <c r="Q203" s="241"/>
      <c r="R203" s="241"/>
      <c r="S203" s="241"/>
      <c r="T203" s="24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3" t="s">
        <v>188</v>
      </c>
      <c r="AU203" s="243" t="s">
        <v>90</v>
      </c>
      <c r="AV203" s="14" t="s">
        <v>90</v>
      </c>
      <c r="AW203" s="14" t="s">
        <v>36</v>
      </c>
      <c r="AX203" s="14" t="s">
        <v>88</v>
      </c>
      <c r="AY203" s="243" t="s">
        <v>179</v>
      </c>
    </row>
    <row r="204" s="2" customFormat="1" ht="24.15" customHeight="1">
      <c r="A204" s="33"/>
      <c r="B204" s="34"/>
      <c r="C204" s="212" t="s">
        <v>369</v>
      </c>
      <c r="D204" s="212" t="s">
        <v>181</v>
      </c>
      <c r="E204" s="213" t="s">
        <v>577</v>
      </c>
      <c r="F204" s="214" t="s">
        <v>578</v>
      </c>
      <c r="G204" s="215" t="s">
        <v>198</v>
      </c>
      <c r="H204" s="216">
        <v>220.59999999999999</v>
      </c>
      <c r="I204" s="217">
        <v>0</v>
      </c>
      <c r="J204" s="217">
        <f>ROUND(I204*H204,2)</f>
        <v>0</v>
      </c>
      <c r="K204" s="214" t="s">
        <v>223</v>
      </c>
      <c r="L204" s="39"/>
      <c r="M204" s="218" t="s">
        <v>1</v>
      </c>
      <c r="N204" s="219" t="s">
        <v>45</v>
      </c>
      <c r="O204" s="220">
        <v>0.19600000000000001</v>
      </c>
      <c r="P204" s="220">
        <f>O204*H204</f>
        <v>43.2376</v>
      </c>
      <c r="Q204" s="220">
        <v>0</v>
      </c>
      <c r="R204" s="220">
        <f>Q204*H204</f>
        <v>0</v>
      </c>
      <c r="S204" s="220">
        <v>0</v>
      </c>
      <c r="T204" s="221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22" t="s">
        <v>186</v>
      </c>
      <c r="AT204" s="222" t="s">
        <v>181</v>
      </c>
      <c r="AU204" s="222" t="s">
        <v>90</v>
      </c>
      <c r="AY204" s="17" t="s">
        <v>179</v>
      </c>
      <c r="BE204" s="223">
        <f>IF(N204="základní",J204,0)</f>
        <v>0</v>
      </c>
      <c r="BF204" s="223">
        <f>IF(N204="snížená",J204,0)</f>
        <v>0</v>
      </c>
      <c r="BG204" s="223">
        <f>IF(N204="zákl. přenesená",J204,0)</f>
        <v>0</v>
      </c>
      <c r="BH204" s="223">
        <f>IF(N204="sníž. přenesená",J204,0)</f>
        <v>0</v>
      </c>
      <c r="BI204" s="223">
        <f>IF(N204="nulová",J204,0)</f>
        <v>0</v>
      </c>
      <c r="BJ204" s="17" t="s">
        <v>88</v>
      </c>
      <c r="BK204" s="223">
        <f>ROUND(I204*H204,2)</f>
        <v>0</v>
      </c>
      <c r="BL204" s="17" t="s">
        <v>186</v>
      </c>
      <c r="BM204" s="222" t="s">
        <v>579</v>
      </c>
    </row>
    <row r="205" s="2" customFormat="1" ht="24.15" customHeight="1">
      <c r="A205" s="33"/>
      <c r="B205" s="34"/>
      <c r="C205" s="212" t="s">
        <v>375</v>
      </c>
      <c r="D205" s="212" t="s">
        <v>181</v>
      </c>
      <c r="E205" s="213" t="s">
        <v>582</v>
      </c>
      <c r="F205" s="214" t="s">
        <v>583</v>
      </c>
      <c r="G205" s="215" t="s">
        <v>198</v>
      </c>
      <c r="H205" s="216">
        <v>150</v>
      </c>
      <c r="I205" s="217">
        <v>0</v>
      </c>
      <c r="J205" s="217">
        <f>ROUND(I205*H205,2)</f>
        <v>0</v>
      </c>
      <c r="K205" s="214" t="s">
        <v>185</v>
      </c>
      <c r="L205" s="39"/>
      <c r="M205" s="218" t="s">
        <v>1</v>
      </c>
      <c r="N205" s="219" t="s">
        <v>45</v>
      </c>
      <c r="O205" s="220">
        <v>0.014999999999999999</v>
      </c>
      <c r="P205" s="220">
        <f>O205*H205</f>
        <v>2.25</v>
      </c>
      <c r="Q205" s="220">
        <v>0</v>
      </c>
      <c r="R205" s="220">
        <f>Q205*H205</f>
        <v>0</v>
      </c>
      <c r="S205" s="220">
        <v>0.19400000000000001</v>
      </c>
      <c r="T205" s="221">
        <f>S205*H205</f>
        <v>29.100000000000001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22" t="s">
        <v>186</v>
      </c>
      <c r="AT205" s="222" t="s">
        <v>181</v>
      </c>
      <c r="AU205" s="222" t="s">
        <v>90</v>
      </c>
      <c r="AY205" s="17" t="s">
        <v>179</v>
      </c>
      <c r="BE205" s="223">
        <f>IF(N205="základní",J205,0)</f>
        <v>0</v>
      </c>
      <c r="BF205" s="223">
        <f>IF(N205="snížená",J205,0)</f>
        <v>0</v>
      </c>
      <c r="BG205" s="223">
        <f>IF(N205="zákl. přenesená",J205,0)</f>
        <v>0</v>
      </c>
      <c r="BH205" s="223">
        <f>IF(N205="sníž. přenesená",J205,0)</f>
        <v>0</v>
      </c>
      <c r="BI205" s="223">
        <f>IF(N205="nulová",J205,0)</f>
        <v>0</v>
      </c>
      <c r="BJ205" s="17" t="s">
        <v>88</v>
      </c>
      <c r="BK205" s="223">
        <f>ROUND(I205*H205,2)</f>
        <v>0</v>
      </c>
      <c r="BL205" s="17" t="s">
        <v>186</v>
      </c>
      <c r="BM205" s="222" t="s">
        <v>584</v>
      </c>
    </row>
    <row r="206" s="14" customFormat="1">
      <c r="A206" s="14"/>
      <c r="B206" s="234"/>
      <c r="C206" s="235"/>
      <c r="D206" s="226" t="s">
        <v>188</v>
      </c>
      <c r="E206" s="236" t="s">
        <v>112</v>
      </c>
      <c r="F206" s="237" t="s">
        <v>787</v>
      </c>
      <c r="G206" s="235"/>
      <c r="H206" s="238">
        <v>150</v>
      </c>
      <c r="I206" s="235"/>
      <c r="J206" s="235"/>
      <c r="K206" s="235"/>
      <c r="L206" s="239"/>
      <c r="M206" s="240"/>
      <c r="N206" s="241"/>
      <c r="O206" s="241"/>
      <c r="P206" s="241"/>
      <c r="Q206" s="241"/>
      <c r="R206" s="241"/>
      <c r="S206" s="241"/>
      <c r="T206" s="24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3" t="s">
        <v>188</v>
      </c>
      <c r="AU206" s="243" t="s">
        <v>90</v>
      </c>
      <c r="AV206" s="14" t="s">
        <v>90</v>
      </c>
      <c r="AW206" s="14" t="s">
        <v>36</v>
      </c>
      <c r="AX206" s="14" t="s">
        <v>88</v>
      </c>
      <c r="AY206" s="243" t="s">
        <v>179</v>
      </c>
    </row>
    <row r="207" s="2" customFormat="1" ht="24.15" customHeight="1">
      <c r="A207" s="33"/>
      <c r="B207" s="34"/>
      <c r="C207" s="212" t="s">
        <v>381</v>
      </c>
      <c r="D207" s="212" t="s">
        <v>181</v>
      </c>
      <c r="E207" s="213" t="s">
        <v>586</v>
      </c>
      <c r="F207" s="214" t="s">
        <v>587</v>
      </c>
      <c r="G207" s="215" t="s">
        <v>184</v>
      </c>
      <c r="H207" s="216">
        <v>1935</v>
      </c>
      <c r="I207" s="217">
        <v>0</v>
      </c>
      <c r="J207" s="217">
        <f>ROUND(I207*H207,2)</f>
        <v>0</v>
      </c>
      <c r="K207" s="214" t="s">
        <v>185</v>
      </c>
      <c r="L207" s="39"/>
      <c r="M207" s="218" t="s">
        <v>1</v>
      </c>
      <c r="N207" s="219" t="s">
        <v>45</v>
      </c>
      <c r="O207" s="220">
        <v>0.002</v>
      </c>
      <c r="P207" s="220">
        <f>O207*H207</f>
        <v>3.8700000000000001</v>
      </c>
      <c r="Q207" s="220">
        <v>0</v>
      </c>
      <c r="R207" s="220">
        <f>Q207*H207</f>
        <v>0</v>
      </c>
      <c r="S207" s="220">
        <v>0.02</v>
      </c>
      <c r="T207" s="221">
        <f>S207*H207</f>
        <v>38.700000000000003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22" t="s">
        <v>186</v>
      </c>
      <c r="AT207" s="222" t="s">
        <v>181</v>
      </c>
      <c r="AU207" s="222" t="s">
        <v>90</v>
      </c>
      <c r="AY207" s="17" t="s">
        <v>179</v>
      </c>
      <c r="BE207" s="223">
        <f>IF(N207="základní",J207,0)</f>
        <v>0</v>
      </c>
      <c r="BF207" s="223">
        <f>IF(N207="snížená",J207,0)</f>
        <v>0</v>
      </c>
      <c r="BG207" s="223">
        <f>IF(N207="zákl. přenesená",J207,0)</f>
        <v>0</v>
      </c>
      <c r="BH207" s="223">
        <f>IF(N207="sníž. přenesená",J207,0)</f>
        <v>0</v>
      </c>
      <c r="BI207" s="223">
        <f>IF(N207="nulová",J207,0)</f>
        <v>0</v>
      </c>
      <c r="BJ207" s="17" t="s">
        <v>88</v>
      </c>
      <c r="BK207" s="223">
        <f>ROUND(I207*H207,2)</f>
        <v>0</v>
      </c>
      <c r="BL207" s="17" t="s">
        <v>186</v>
      </c>
      <c r="BM207" s="222" t="s">
        <v>816</v>
      </c>
    </row>
    <row r="208" s="14" customFormat="1">
      <c r="A208" s="14"/>
      <c r="B208" s="234"/>
      <c r="C208" s="235"/>
      <c r="D208" s="226" t="s">
        <v>188</v>
      </c>
      <c r="E208" s="236" t="s">
        <v>1</v>
      </c>
      <c r="F208" s="237" t="s">
        <v>817</v>
      </c>
      <c r="G208" s="235"/>
      <c r="H208" s="238">
        <v>1935</v>
      </c>
      <c r="I208" s="235"/>
      <c r="J208" s="235"/>
      <c r="K208" s="235"/>
      <c r="L208" s="239"/>
      <c r="M208" s="240"/>
      <c r="N208" s="241"/>
      <c r="O208" s="241"/>
      <c r="P208" s="241"/>
      <c r="Q208" s="241"/>
      <c r="R208" s="241"/>
      <c r="S208" s="241"/>
      <c r="T208" s="24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3" t="s">
        <v>188</v>
      </c>
      <c r="AU208" s="243" t="s">
        <v>90</v>
      </c>
      <c r="AV208" s="14" t="s">
        <v>90</v>
      </c>
      <c r="AW208" s="14" t="s">
        <v>36</v>
      </c>
      <c r="AX208" s="14" t="s">
        <v>88</v>
      </c>
      <c r="AY208" s="243" t="s">
        <v>179</v>
      </c>
    </row>
    <row r="209" s="2" customFormat="1" ht="24.15" customHeight="1">
      <c r="A209" s="33"/>
      <c r="B209" s="34"/>
      <c r="C209" s="212" t="s">
        <v>388</v>
      </c>
      <c r="D209" s="212" t="s">
        <v>181</v>
      </c>
      <c r="E209" s="213" t="s">
        <v>591</v>
      </c>
      <c r="F209" s="214" t="s">
        <v>592</v>
      </c>
      <c r="G209" s="215" t="s">
        <v>384</v>
      </c>
      <c r="H209" s="216">
        <v>4</v>
      </c>
      <c r="I209" s="217">
        <v>0</v>
      </c>
      <c r="J209" s="217">
        <f>ROUND(I209*H209,2)</f>
        <v>0</v>
      </c>
      <c r="K209" s="214" t="s">
        <v>1</v>
      </c>
      <c r="L209" s="39"/>
      <c r="M209" s="218" t="s">
        <v>1</v>
      </c>
      <c r="N209" s="219" t="s">
        <v>45</v>
      </c>
      <c r="O209" s="220">
        <v>0.55700000000000005</v>
      </c>
      <c r="P209" s="220">
        <f>O209*H209</f>
        <v>2.2280000000000002</v>
      </c>
      <c r="Q209" s="220">
        <v>0</v>
      </c>
      <c r="R209" s="220">
        <f>Q209*H209</f>
        <v>0</v>
      </c>
      <c r="S209" s="220">
        <v>0.082000000000000003</v>
      </c>
      <c r="T209" s="221">
        <f>S209*H209</f>
        <v>0.32800000000000001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22" t="s">
        <v>186</v>
      </c>
      <c r="AT209" s="222" t="s">
        <v>181</v>
      </c>
      <c r="AU209" s="222" t="s">
        <v>90</v>
      </c>
      <c r="AY209" s="17" t="s">
        <v>179</v>
      </c>
      <c r="BE209" s="223">
        <f>IF(N209="základní",J209,0)</f>
        <v>0</v>
      </c>
      <c r="BF209" s="223">
        <f>IF(N209="snížená",J209,0)</f>
        <v>0</v>
      </c>
      <c r="BG209" s="223">
        <f>IF(N209="zákl. přenesená",J209,0)</f>
        <v>0</v>
      </c>
      <c r="BH209" s="223">
        <f>IF(N209="sníž. přenesená",J209,0)</f>
        <v>0</v>
      </c>
      <c r="BI209" s="223">
        <f>IF(N209="nulová",J209,0)</f>
        <v>0</v>
      </c>
      <c r="BJ209" s="17" t="s">
        <v>88</v>
      </c>
      <c r="BK209" s="223">
        <f>ROUND(I209*H209,2)</f>
        <v>0</v>
      </c>
      <c r="BL209" s="17" t="s">
        <v>186</v>
      </c>
      <c r="BM209" s="222" t="s">
        <v>593</v>
      </c>
    </row>
    <row r="210" s="14" customFormat="1">
      <c r="A210" s="14"/>
      <c r="B210" s="234"/>
      <c r="C210" s="235"/>
      <c r="D210" s="226" t="s">
        <v>188</v>
      </c>
      <c r="E210" s="236" t="s">
        <v>121</v>
      </c>
      <c r="F210" s="237" t="s">
        <v>818</v>
      </c>
      <c r="G210" s="235"/>
      <c r="H210" s="238">
        <v>4</v>
      </c>
      <c r="I210" s="235"/>
      <c r="J210" s="235"/>
      <c r="K210" s="235"/>
      <c r="L210" s="239"/>
      <c r="M210" s="240"/>
      <c r="N210" s="241"/>
      <c r="O210" s="241"/>
      <c r="P210" s="241"/>
      <c r="Q210" s="241"/>
      <c r="R210" s="241"/>
      <c r="S210" s="241"/>
      <c r="T210" s="24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3" t="s">
        <v>188</v>
      </c>
      <c r="AU210" s="243" t="s">
        <v>90</v>
      </c>
      <c r="AV210" s="14" t="s">
        <v>90</v>
      </c>
      <c r="AW210" s="14" t="s">
        <v>36</v>
      </c>
      <c r="AX210" s="14" t="s">
        <v>88</v>
      </c>
      <c r="AY210" s="243" t="s">
        <v>179</v>
      </c>
    </row>
    <row r="211" s="2" customFormat="1" ht="21.75" customHeight="1">
      <c r="A211" s="33"/>
      <c r="B211" s="34"/>
      <c r="C211" s="212" t="s">
        <v>392</v>
      </c>
      <c r="D211" s="212" t="s">
        <v>181</v>
      </c>
      <c r="E211" s="213" t="s">
        <v>596</v>
      </c>
      <c r="F211" s="214" t="s">
        <v>597</v>
      </c>
      <c r="G211" s="215" t="s">
        <v>269</v>
      </c>
      <c r="H211" s="216">
        <v>76.5</v>
      </c>
      <c r="I211" s="217">
        <v>0</v>
      </c>
      <c r="J211" s="217">
        <f>ROUND(I211*H211,2)</f>
        <v>0</v>
      </c>
      <c r="K211" s="214" t="s">
        <v>185</v>
      </c>
      <c r="L211" s="39"/>
      <c r="M211" s="218" t="s">
        <v>1</v>
      </c>
      <c r="N211" s="219" t="s">
        <v>45</v>
      </c>
      <c r="O211" s="220">
        <v>0.029999999999999999</v>
      </c>
      <c r="P211" s="220">
        <f>O211*H211</f>
        <v>2.2949999999999999</v>
      </c>
      <c r="Q211" s="220">
        <v>0</v>
      </c>
      <c r="R211" s="220">
        <f>Q211*H211</f>
        <v>0</v>
      </c>
      <c r="S211" s="220">
        <v>0</v>
      </c>
      <c r="T211" s="221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22" t="s">
        <v>186</v>
      </c>
      <c r="AT211" s="222" t="s">
        <v>181</v>
      </c>
      <c r="AU211" s="222" t="s">
        <v>90</v>
      </c>
      <c r="AY211" s="17" t="s">
        <v>179</v>
      </c>
      <c r="BE211" s="223">
        <f>IF(N211="základní",J211,0)</f>
        <v>0</v>
      </c>
      <c r="BF211" s="223">
        <f>IF(N211="snížená",J211,0)</f>
        <v>0</v>
      </c>
      <c r="BG211" s="223">
        <f>IF(N211="zákl. přenesená",J211,0)</f>
        <v>0</v>
      </c>
      <c r="BH211" s="223">
        <f>IF(N211="sníž. přenesená",J211,0)</f>
        <v>0</v>
      </c>
      <c r="BI211" s="223">
        <f>IF(N211="nulová",J211,0)</f>
        <v>0</v>
      </c>
      <c r="BJ211" s="17" t="s">
        <v>88</v>
      </c>
      <c r="BK211" s="223">
        <f>ROUND(I211*H211,2)</f>
        <v>0</v>
      </c>
      <c r="BL211" s="17" t="s">
        <v>186</v>
      </c>
      <c r="BM211" s="222" t="s">
        <v>598</v>
      </c>
    </row>
    <row r="212" s="13" customFormat="1">
      <c r="A212" s="13"/>
      <c r="B212" s="224"/>
      <c r="C212" s="225"/>
      <c r="D212" s="226" t="s">
        <v>188</v>
      </c>
      <c r="E212" s="227" t="s">
        <v>1</v>
      </c>
      <c r="F212" s="228" t="s">
        <v>249</v>
      </c>
      <c r="G212" s="225"/>
      <c r="H212" s="227" t="s">
        <v>1</v>
      </c>
      <c r="I212" s="225"/>
      <c r="J212" s="225"/>
      <c r="K212" s="225"/>
      <c r="L212" s="229"/>
      <c r="M212" s="230"/>
      <c r="N212" s="231"/>
      <c r="O212" s="231"/>
      <c r="P212" s="231"/>
      <c r="Q212" s="231"/>
      <c r="R212" s="231"/>
      <c r="S212" s="231"/>
      <c r="T212" s="23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3" t="s">
        <v>188</v>
      </c>
      <c r="AU212" s="233" t="s">
        <v>90</v>
      </c>
      <c r="AV212" s="13" t="s">
        <v>88</v>
      </c>
      <c r="AW212" s="13" t="s">
        <v>36</v>
      </c>
      <c r="AX212" s="13" t="s">
        <v>80</v>
      </c>
      <c r="AY212" s="233" t="s">
        <v>179</v>
      </c>
    </row>
    <row r="213" s="13" customFormat="1">
      <c r="A213" s="13"/>
      <c r="B213" s="224"/>
      <c r="C213" s="225"/>
      <c r="D213" s="226" t="s">
        <v>188</v>
      </c>
      <c r="E213" s="227" t="s">
        <v>1</v>
      </c>
      <c r="F213" s="228" t="s">
        <v>250</v>
      </c>
      <c r="G213" s="225"/>
      <c r="H213" s="227" t="s">
        <v>1</v>
      </c>
      <c r="I213" s="225"/>
      <c r="J213" s="225"/>
      <c r="K213" s="225"/>
      <c r="L213" s="229"/>
      <c r="M213" s="230"/>
      <c r="N213" s="231"/>
      <c r="O213" s="231"/>
      <c r="P213" s="231"/>
      <c r="Q213" s="231"/>
      <c r="R213" s="231"/>
      <c r="S213" s="231"/>
      <c r="T213" s="23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3" t="s">
        <v>188</v>
      </c>
      <c r="AU213" s="233" t="s">
        <v>90</v>
      </c>
      <c r="AV213" s="13" t="s">
        <v>88</v>
      </c>
      <c r="AW213" s="13" t="s">
        <v>36</v>
      </c>
      <c r="AX213" s="13" t="s">
        <v>80</v>
      </c>
      <c r="AY213" s="233" t="s">
        <v>179</v>
      </c>
    </row>
    <row r="214" s="14" customFormat="1">
      <c r="A214" s="14"/>
      <c r="B214" s="234"/>
      <c r="C214" s="235"/>
      <c r="D214" s="226" t="s">
        <v>188</v>
      </c>
      <c r="E214" s="236" t="s">
        <v>133</v>
      </c>
      <c r="F214" s="237" t="s">
        <v>599</v>
      </c>
      <c r="G214" s="235"/>
      <c r="H214" s="238">
        <v>76.5</v>
      </c>
      <c r="I214" s="235"/>
      <c r="J214" s="235"/>
      <c r="K214" s="235"/>
      <c r="L214" s="239"/>
      <c r="M214" s="240"/>
      <c r="N214" s="241"/>
      <c r="O214" s="241"/>
      <c r="P214" s="241"/>
      <c r="Q214" s="241"/>
      <c r="R214" s="241"/>
      <c r="S214" s="241"/>
      <c r="T214" s="24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3" t="s">
        <v>188</v>
      </c>
      <c r="AU214" s="243" t="s">
        <v>90</v>
      </c>
      <c r="AV214" s="14" t="s">
        <v>90</v>
      </c>
      <c r="AW214" s="14" t="s">
        <v>36</v>
      </c>
      <c r="AX214" s="14" t="s">
        <v>88</v>
      </c>
      <c r="AY214" s="243" t="s">
        <v>179</v>
      </c>
    </row>
    <row r="215" s="2" customFormat="1" ht="24.15" customHeight="1">
      <c r="A215" s="33"/>
      <c r="B215" s="34"/>
      <c r="C215" s="212" t="s">
        <v>396</v>
      </c>
      <c r="D215" s="212" t="s">
        <v>181</v>
      </c>
      <c r="E215" s="213" t="s">
        <v>601</v>
      </c>
      <c r="F215" s="214" t="s">
        <v>602</v>
      </c>
      <c r="G215" s="215" t="s">
        <v>269</v>
      </c>
      <c r="H215" s="216">
        <v>1453.5</v>
      </c>
      <c r="I215" s="217">
        <v>0</v>
      </c>
      <c r="J215" s="217">
        <f>ROUND(I215*H215,2)</f>
        <v>0</v>
      </c>
      <c r="K215" s="214" t="s">
        <v>185</v>
      </c>
      <c r="L215" s="39"/>
      <c r="M215" s="218" t="s">
        <v>1</v>
      </c>
      <c r="N215" s="219" t="s">
        <v>45</v>
      </c>
      <c r="O215" s="220">
        <v>0.002</v>
      </c>
      <c r="P215" s="220">
        <f>O215*H215</f>
        <v>2.907</v>
      </c>
      <c r="Q215" s="220">
        <v>0</v>
      </c>
      <c r="R215" s="220">
        <f>Q215*H215</f>
        <v>0</v>
      </c>
      <c r="S215" s="220">
        <v>0</v>
      </c>
      <c r="T215" s="221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22" t="s">
        <v>186</v>
      </c>
      <c r="AT215" s="222" t="s">
        <v>181</v>
      </c>
      <c r="AU215" s="222" t="s">
        <v>90</v>
      </c>
      <c r="AY215" s="17" t="s">
        <v>179</v>
      </c>
      <c r="BE215" s="223">
        <f>IF(N215="základní",J215,0)</f>
        <v>0</v>
      </c>
      <c r="BF215" s="223">
        <f>IF(N215="snížená",J215,0)</f>
        <v>0</v>
      </c>
      <c r="BG215" s="223">
        <f>IF(N215="zákl. přenesená",J215,0)</f>
        <v>0</v>
      </c>
      <c r="BH215" s="223">
        <f>IF(N215="sníž. přenesená",J215,0)</f>
        <v>0</v>
      </c>
      <c r="BI215" s="223">
        <f>IF(N215="nulová",J215,0)</f>
        <v>0</v>
      </c>
      <c r="BJ215" s="17" t="s">
        <v>88</v>
      </c>
      <c r="BK215" s="223">
        <f>ROUND(I215*H215,2)</f>
        <v>0</v>
      </c>
      <c r="BL215" s="17" t="s">
        <v>186</v>
      </c>
      <c r="BM215" s="222" t="s">
        <v>603</v>
      </c>
    </row>
    <row r="216" s="13" customFormat="1">
      <c r="A216" s="13"/>
      <c r="B216" s="224"/>
      <c r="C216" s="225"/>
      <c r="D216" s="226" t="s">
        <v>188</v>
      </c>
      <c r="E216" s="227" t="s">
        <v>1</v>
      </c>
      <c r="F216" s="228" t="s">
        <v>249</v>
      </c>
      <c r="G216" s="225"/>
      <c r="H216" s="227" t="s">
        <v>1</v>
      </c>
      <c r="I216" s="225"/>
      <c r="J216" s="225"/>
      <c r="K216" s="225"/>
      <c r="L216" s="229"/>
      <c r="M216" s="230"/>
      <c r="N216" s="231"/>
      <c r="O216" s="231"/>
      <c r="P216" s="231"/>
      <c r="Q216" s="231"/>
      <c r="R216" s="231"/>
      <c r="S216" s="231"/>
      <c r="T216" s="23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3" t="s">
        <v>188</v>
      </c>
      <c r="AU216" s="233" t="s">
        <v>90</v>
      </c>
      <c r="AV216" s="13" t="s">
        <v>88</v>
      </c>
      <c r="AW216" s="13" t="s">
        <v>36</v>
      </c>
      <c r="AX216" s="13" t="s">
        <v>80</v>
      </c>
      <c r="AY216" s="233" t="s">
        <v>179</v>
      </c>
    </row>
    <row r="217" s="13" customFormat="1">
      <c r="A217" s="13"/>
      <c r="B217" s="224"/>
      <c r="C217" s="225"/>
      <c r="D217" s="226" t="s">
        <v>188</v>
      </c>
      <c r="E217" s="227" t="s">
        <v>1</v>
      </c>
      <c r="F217" s="228" t="s">
        <v>250</v>
      </c>
      <c r="G217" s="225"/>
      <c r="H217" s="227" t="s">
        <v>1</v>
      </c>
      <c r="I217" s="225"/>
      <c r="J217" s="225"/>
      <c r="K217" s="225"/>
      <c r="L217" s="229"/>
      <c r="M217" s="230"/>
      <c r="N217" s="231"/>
      <c r="O217" s="231"/>
      <c r="P217" s="231"/>
      <c r="Q217" s="231"/>
      <c r="R217" s="231"/>
      <c r="S217" s="231"/>
      <c r="T217" s="23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3" t="s">
        <v>188</v>
      </c>
      <c r="AU217" s="233" t="s">
        <v>90</v>
      </c>
      <c r="AV217" s="13" t="s">
        <v>88</v>
      </c>
      <c r="AW217" s="13" t="s">
        <v>36</v>
      </c>
      <c r="AX217" s="13" t="s">
        <v>80</v>
      </c>
      <c r="AY217" s="233" t="s">
        <v>179</v>
      </c>
    </row>
    <row r="218" s="14" customFormat="1">
      <c r="A218" s="14"/>
      <c r="B218" s="234"/>
      <c r="C218" s="235"/>
      <c r="D218" s="226" t="s">
        <v>188</v>
      </c>
      <c r="E218" s="236" t="s">
        <v>1</v>
      </c>
      <c r="F218" s="237" t="s">
        <v>604</v>
      </c>
      <c r="G218" s="235"/>
      <c r="H218" s="238">
        <v>1453.5</v>
      </c>
      <c r="I218" s="235"/>
      <c r="J218" s="235"/>
      <c r="K218" s="235"/>
      <c r="L218" s="239"/>
      <c r="M218" s="240"/>
      <c r="N218" s="241"/>
      <c r="O218" s="241"/>
      <c r="P218" s="241"/>
      <c r="Q218" s="241"/>
      <c r="R218" s="241"/>
      <c r="S218" s="241"/>
      <c r="T218" s="24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3" t="s">
        <v>188</v>
      </c>
      <c r="AU218" s="243" t="s">
        <v>90</v>
      </c>
      <c r="AV218" s="14" t="s">
        <v>90</v>
      </c>
      <c r="AW218" s="14" t="s">
        <v>36</v>
      </c>
      <c r="AX218" s="14" t="s">
        <v>88</v>
      </c>
      <c r="AY218" s="243" t="s">
        <v>179</v>
      </c>
    </row>
    <row r="219" s="2" customFormat="1" ht="16.5" customHeight="1">
      <c r="A219" s="33"/>
      <c r="B219" s="34"/>
      <c r="C219" s="212" t="s">
        <v>401</v>
      </c>
      <c r="D219" s="212" t="s">
        <v>181</v>
      </c>
      <c r="E219" s="213" t="s">
        <v>616</v>
      </c>
      <c r="F219" s="214" t="s">
        <v>617</v>
      </c>
      <c r="G219" s="215" t="s">
        <v>269</v>
      </c>
      <c r="H219" s="216">
        <v>0.32800000000000001</v>
      </c>
      <c r="I219" s="217">
        <v>0</v>
      </c>
      <c r="J219" s="217">
        <f>ROUND(I219*H219,2)</f>
        <v>0</v>
      </c>
      <c r="K219" s="214" t="s">
        <v>185</v>
      </c>
      <c r="L219" s="39"/>
      <c r="M219" s="218" t="s">
        <v>1</v>
      </c>
      <c r="N219" s="219" t="s">
        <v>45</v>
      </c>
      <c r="O219" s="220">
        <v>0.83499999999999996</v>
      </c>
      <c r="P219" s="220">
        <f>O219*H219</f>
        <v>0.27388000000000001</v>
      </c>
      <c r="Q219" s="220">
        <v>0</v>
      </c>
      <c r="R219" s="220">
        <f>Q219*H219</f>
        <v>0</v>
      </c>
      <c r="S219" s="220">
        <v>0</v>
      </c>
      <c r="T219" s="221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222" t="s">
        <v>186</v>
      </c>
      <c r="AT219" s="222" t="s">
        <v>181</v>
      </c>
      <c r="AU219" s="222" t="s">
        <v>90</v>
      </c>
      <c r="AY219" s="17" t="s">
        <v>179</v>
      </c>
      <c r="BE219" s="223">
        <f>IF(N219="základní",J219,0)</f>
        <v>0</v>
      </c>
      <c r="BF219" s="223">
        <f>IF(N219="snížená",J219,0)</f>
        <v>0</v>
      </c>
      <c r="BG219" s="223">
        <f>IF(N219="zákl. přenesená",J219,0)</f>
        <v>0</v>
      </c>
      <c r="BH219" s="223">
        <f>IF(N219="sníž. přenesená",J219,0)</f>
        <v>0</v>
      </c>
      <c r="BI219" s="223">
        <f>IF(N219="nulová",J219,0)</f>
        <v>0</v>
      </c>
      <c r="BJ219" s="17" t="s">
        <v>88</v>
      </c>
      <c r="BK219" s="223">
        <f>ROUND(I219*H219,2)</f>
        <v>0</v>
      </c>
      <c r="BL219" s="17" t="s">
        <v>186</v>
      </c>
      <c r="BM219" s="222" t="s">
        <v>618</v>
      </c>
    </row>
    <row r="220" s="13" customFormat="1">
      <c r="A220" s="13"/>
      <c r="B220" s="224"/>
      <c r="C220" s="225"/>
      <c r="D220" s="226" t="s">
        <v>188</v>
      </c>
      <c r="E220" s="227" t="s">
        <v>1</v>
      </c>
      <c r="F220" s="228" t="s">
        <v>249</v>
      </c>
      <c r="G220" s="225"/>
      <c r="H220" s="227" t="s">
        <v>1</v>
      </c>
      <c r="I220" s="225"/>
      <c r="J220" s="225"/>
      <c r="K220" s="225"/>
      <c r="L220" s="229"/>
      <c r="M220" s="230"/>
      <c r="N220" s="231"/>
      <c r="O220" s="231"/>
      <c r="P220" s="231"/>
      <c r="Q220" s="231"/>
      <c r="R220" s="231"/>
      <c r="S220" s="231"/>
      <c r="T220" s="23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3" t="s">
        <v>188</v>
      </c>
      <c r="AU220" s="233" t="s">
        <v>90</v>
      </c>
      <c r="AV220" s="13" t="s">
        <v>88</v>
      </c>
      <c r="AW220" s="13" t="s">
        <v>36</v>
      </c>
      <c r="AX220" s="13" t="s">
        <v>80</v>
      </c>
      <c r="AY220" s="233" t="s">
        <v>179</v>
      </c>
    </row>
    <row r="221" s="13" customFormat="1">
      <c r="A221" s="13"/>
      <c r="B221" s="224"/>
      <c r="C221" s="225"/>
      <c r="D221" s="226" t="s">
        <v>188</v>
      </c>
      <c r="E221" s="227" t="s">
        <v>1</v>
      </c>
      <c r="F221" s="228" t="s">
        <v>250</v>
      </c>
      <c r="G221" s="225"/>
      <c r="H221" s="227" t="s">
        <v>1</v>
      </c>
      <c r="I221" s="225"/>
      <c r="J221" s="225"/>
      <c r="K221" s="225"/>
      <c r="L221" s="229"/>
      <c r="M221" s="230"/>
      <c r="N221" s="231"/>
      <c r="O221" s="231"/>
      <c r="P221" s="231"/>
      <c r="Q221" s="231"/>
      <c r="R221" s="231"/>
      <c r="S221" s="231"/>
      <c r="T221" s="23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3" t="s">
        <v>188</v>
      </c>
      <c r="AU221" s="233" t="s">
        <v>90</v>
      </c>
      <c r="AV221" s="13" t="s">
        <v>88</v>
      </c>
      <c r="AW221" s="13" t="s">
        <v>36</v>
      </c>
      <c r="AX221" s="13" t="s">
        <v>80</v>
      </c>
      <c r="AY221" s="233" t="s">
        <v>179</v>
      </c>
    </row>
    <row r="222" s="14" customFormat="1">
      <c r="A222" s="14"/>
      <c r="B222" s="234"/>
      <c r="C222" s="235"/>
      <c r="D222" s="226" t="s">
        <v>188</v>
      </c>
      <c r="E222" s="236" t="s">
        <v>131</v>
      </c>
      <c r="F222" s="237" t="s">
        <v>819</v>
      </c>
      <c r="G222" s="235"/>
      <c r="H222" s="238">
        <v>0.32800000000000001</v>
      </c>
      <c r="I222" s="235"/>
      <c r="J222" s="235"/>
      <c r="K222" s="235"/>
      <c r="L222" s="239"/>
      <c r="M222" s="240"/>
      <c r="N222" s="241"/>
      <c r="O222" s="241"/>
      <c r="P222" s="241"/>
      <c r="Q222" s="241"/>
      <c r="R222" s="241"/>
      <c r="S222" s="241"/>
      <c r="T222" s="24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3" t="s">
        <v>188</v>
      </c>
      <c r="AU222" s="243" t="s">
        <v>90</v>
      </c>
      <c r="AV222" s="14" t="s">
        <v>90</v>
      </c>
      <c r="AW222" s="14" t="s">
        <v>36</v>
      </c>
      <c r="AX222" s="14" t="s">
        <v>88</v>
      </c>
      <c r="AY222" s="243" t="s">
        <v>179</v>
      </c>
    </row>
    <row r="223" s="2" customFormat="1" ht="24.15" customHeight="1">
      <c r="A223" s="33"/>
      <c r="B223" s="34"/>
      <c r="C223" s="212" t="s">
        <v>405</v>
      </c>
      <c r="D223" s="212" t="s">
        <v>181</v>
      </c>
      <c r="E223" s="213" t="s">
        <v>621</v>
      </c>
      <c r="F223" s="214" t="s">
        <v>622</v>
      </c>
      <c r="G223" s="215" t="s">
        <v>269</v>
      </c>
      <c r="H223" s="216">
        <v>6.2320000000000002</v>
      </c>
      <c r="I223" s="217">
        <v>0</v>
      </c>
      <c r="J223" s="217">
        <f>ROUND(I223*H223,2)</f>
        <v>0</v>
      </c>
      <c r="K223" s="214" t="s">
        <v>185</v>
      </c>
      <c r="L223" s="39"/>
      <c r="M223" s="218" t="s">
        <v>1</v>
      </c>
      <c r="N223" s="219" t="s">
        <v>45</v>
      </c>
      <c r="O223" s="220">
        <v>0.0040000000000000001</v>
      </c>
      <c r="P223" s="220">
        <f>O223*H223</f>
        <v>0.024928000000000002</v>
      </c>
      <c r="Q223" s="220">
        <v>0</v>
      </c>
      <c r="R223" s="220">
        <f>Q223*H223</f>
        <v>0</v>
      </c>
      <c r="S223" s="220">
        <v>0</v>
      </c>
      <c r="T223" s="221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22" t="s">
        <v>186</v>
      </c>
      <c r="AT223" s="222" t="s">
        <v>181</v>
      </c>
      <c r="AU223" s="222" t="s">
        <v>90</v>
      </c>
      <c r="AY223" s="17" t="s">
        <v>179</v>
      </c>
      <c r="BE223" s="223">
        <f>IF(N223="základní",J223,0)</f>
        <v>0</v>
      </c>
      <c r="BF223" s="223">
        <f>IF(N223="snížená",J223,0)</f>
        <v>0</v>
      </c>
      <c r="BG223" s="223">
        <f>IF(N223="zákl. přenesená",J223,0)</f>
        <v>0</v>
      </c>
      <c r="BH223" s="223">
        <f>IF(N223="sníž. přenesená",J223,0)</f>
        <v>0</v>
      </c>
      <c r="BI223" s="223">
        <f>IF(N223="nulová",J223,0)</f>
        <v>0</v>
      </c>
      <c r="BJ223" s="17" t="s">
        <v>88</v>
      </c>
      <c r="BK223" s="223">
        <f>ROUND(I223*H223,2)</f>
        <v>0</v>
      </c>
      <c r="BL223" s="17" t="s">
        <v>186</v>
      </c>
      <c r="BM223" s="222" t="s">
        <v>623</v>
      </c>
    </row>
    <row r="224" s="13" customFormat="1">
      <c r="A224" s="13"/>
      <c r="B224" s="224"/>
      <c r="C224" s="225"/>
      <c r="D224" s="226" t="s">
        <v>188</v>
      </c>
      <c r="E224" s="227" t="s">
        <v>1</v>
      </c>
      <c r="F224" s="228" t="s">
        <v>249</v>
      </c>
      <c r="G224" s="225"/>
      <c r="H224" s="227" t="s">
        <v>1</v>
      </c>
      <c r="I224" s="225"/>
      <c r="J224" s="225"/>
      <c r="K224" s="225"/>
      <c r="L224" s="229"/>
      <c r="M224" s="230"/>
      <c r="N224" s="231"/>
      <c r="O224" s="231"/>
      <c r="P224" s="231"/>
      <c r="Q224" s="231"/>
      <c r="R224" s="231"/>
      <c r="S224" s="231"/>
      <c r="T224" s="23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3" t="s">
        <v>188</v>
      </c>
      <c r="AU224" s="233" t="s">
        <v>90</v>
      </c>
      <c r="AV224" s="13" t="s">
        <v>88</v>
      </c>
      <c r="AW224" s="13" t="s">
        <v>36</v>
      </c>
      <c r="AX224" s="13" t="s">
        <v>80</v>
      </c>
      <c r="AY224" s="233" t="s">
        <v>179</v>
      </c>
    </row>
    <row r="225" s="13" customFormat="1">
      <c r="A225" s="13"/>
      <c r="B225" s="224"/>
      <c r="C225" s="225"/>
      <c r="D225" s="226" t="s">
        <v>188</v>
      </c>
      <c r="E225" s="227" t="s">
        <v>1</v>
      </c>
      <c r="F225" s="228" t="s">
        <v>250</v>
      </c>
      <c r="G225" s="225"/>
      <c r="H225" s="227" t="s">
        <v>1</v>
      </c>
      <c r="I225" s="225"/>
      <c r="J225" s="225"/>
      <c r="K225" s="225"/>
      <c r="L225" s="229"/>
      <c r="M225" s="230"/>
      <c r="N225" s="231"/>
      <c r="O225" s="231"/>
      <c r="P225" s="231"/>
      <c r="Q225" s="231"/>
      <c r="R225" s="231"/>
      <c r="S225" s="231"/>
      <c r="T225" s="23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3" t="s">
        <v>188</v>
      </c>
      <c r="AU225" s="233" t="s">
        <v>90</v>
      </c>
      <c r="AV225" s="13" t="s">
        <v>88</v>
      </c>
      <c r="AW225" s="13" t="s">
        <v>36</v>
      </c>
      <c r="AX225" s="13" t="s">
        <v>80</v>
      </c>
      <c r="AY225" s="233" t="s">
        <v>179</v>
      </c>
    </row>
    <row r="226" s="14" customFormat="1">
      <c r="A226" s="14"/>
      <c r="B226" s="234"/>
      <c r="C226" s="235"/>
      <c r="D226" s="226" t="s">
        <v>188</v>
      </c>
      <c r="E226" s="236" t="s">
        <v>1</v>
      </c>
      <c r="F226" s="237" t="s">
        <v>624</v>
      </c>
      <c r="G226" s="235"/>
      <c r="H226" s="238">
        <v>6.2320000000000002</v>
      </c>
      <c r="I226" s="235"/>
      <c r="J226" s="235"/>
      <c r="K226" s="235"/>
      <c r="L226" s="239"/>
      <c r="M226" s="240"/>
      <c r="N226" s="241"/>
      <c r="O226" s="241"/>
      <c r="P226" s="241"/>
      <c r="Q226" s="241"/>
      <c r="R226" s="241"/>
      <c r="S226" s="241"/>
      <c r="T226" s="24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3" t="s">
        <v>188</v>
      </c>
      <c r="AU226" s="243" t="s">
        <v>90</v>
      </c>
      <c r="AV226" s="14" t="s">
        <v>90</v>
      </c>
      <c r="AW226" s="14" t="s">
        <v>36</v>
      </c>
      <c r="AX226" s="14" t="s">
        <v>88</v>
      </c>
      <c r="AY226" s="243" t="s">
        <v>179</v>
      </c>
    </row>
    <row r="227" s="2" customFormat="1" ht="44.25" customHeight="1">
      <c r="A227" s="33"/>
      <c r="B227" s="34"/>
      <c r="C227" s="212" t="s">
        <v>418</v>
      </c>
      <c r="D227" s="212" t="s">
        <v>181</v>
      </c>
      <c r="E227" s="213" t="s">
        <v>631</v>
      </c>
      <c r="F227" s="214" t="s">
        <v>632</v>
      </c>
      <c r="G227" s="215" t="s">
        <v>269</v>
      </c>
      <c r="H227" s="216">
        <v>76.5</v>
      </c>
      <c r="I227" s="217">
        <v>0</v>
      </c>
      <c r="J227" s="217">
        <f>ROUND(I227*H227,2)</f>
        <v>0</v>
      </c>
      <c r="K227" s="214" t="s">
        <v>185</v>
      </c>
      <c r="L227" s="39"/>
      <c r="M227" s="218" t="s">
        <v>1</v>
      </c>
      <c r="N227" s="219" t="s">
        <v>45</v>
      </c>
      <c r="O227" s="220">
        <v>0</v>
      </c>
      <c r="P227" s="220">
        <f>O227*H227</f>
        <v>0</v>
      </c>
      <c r="Q227" s="220">
        <v>0</v>
      </c>
      <c r="R227" s="220">
        <f>Q227*H227</f>
        <v>0</v>
      </c>
      <c r="S227" s="220">
        <v>0</v>
      </c>
      <c r="T227" s="221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222" t="s">
        <v>186</v>
      </c>
      <c r="AT227" s="222" t="s">
        <v>181</v>
      </c>
      <c r="AU227" s="222" t="s">
        <v>90</v>
      </c>
      <c r="AY227" s="17" t="s">
        <v>179</v>
      </c>
      <c r="BE227" s="223">
        <f>IF(N227="základní",J227,0)</f>
        <v>0</v>
      </c>
      <c r="BF227" s="223">
        <f>IF(N227="snížená",J227,0)</f>
        <v>0</v>
      </c>
      <c r="BG227" s="223">
        <f>IF(N227="zákl. přenesená",J227,0)</f>
        <v>0</v>
      </c>
      <c r="BH227" s="223">
        <f>IF(N227="sníž. přenesená",J227,0)</f>
        <v>0</v>
      </c>
      <c r="BI227" s="223">
        <f>IF(N227="nulová",J227,0)</f>
        <v>0</v>
      </c>
      <c r="BJ227" s="17" t="s">
        <v>88</v>
      </c>
      <c r="BK227" s="223">
        <f>ROUND(I227*H227,2)</f>
        <v>0</v>
      </c>
      <c r="BL227" s="17" t="s">
        <v>186</v>
      </c>
      <c r="BM227" s="222" t="s">
        <v>633</v>
      </c>
    </row>
    <row r="228" s="14" customFormat="1">
      <c r="A228" s="14"/>
      <c r="B228" s="234"/>
      <c r="C228" s="235"/>
      <c r="D228" s="226" t="s">
        <v>188</v>
      </c>
      <c r="E228" s="236" t="s">
        <v>1</v>
      </c>
      <c r="F228" s="237" t="s">
        <v>133</v>
      </c>
      <c r="G228" s="235"/>
      <c r="H228" s="238">
        <v>76.5</v>
      </c>
      <c r="I228" s="235"/>
      <c r="J228" s="235"/>
      <c r="K228" s="235"/>
      <c r="L228" s="239"/>
      <c r="M228" s="240"/>
      <c r="N228" s="241"/>
      <c r="O228" s="241"/>
      <c r="P228" s="241"/>
      <c r="Q228" s="241"/>
      <c r="R228" s="241"/>
      <c r="S228" s="241"/>
      <c r="T228" s="24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3" t="s">
        <v>188</v>
      </c>
      <c r="AU228" s="243" t="s">
        <v>90</v>
      </c>
      <c r="AV228" s="14" t="s">
        <v>90</v>
      </c>
      <c r="AW228" s="14" t="s">
        <v>36</v>
      </c>
      <c r="AX228" s="14" t="s">
        <v>88</v>
      </c>
      <c r="AY228" s="243" t="s">
        <v>179</v>
      </c>
    </row>
    <row r="229" s="2" customFormat="1" ht="33" customHeight="1">
      <c r="A229" s="33"/>
      <c r="B229" s="34"/>
      <c r="C229" s="212" t="s">
        <v>431</v>
      </c>
      <c r="D229" s="212" t="s">
        <v>181</v>
      </c>
      <c r="E229" s="213" t="s">
        <v>635</v>
      </c>
      <c r="F229" s="214" t="s">
        <v>636</v>
      </c>
      <c r="G229" s="215" t="s">
        <v>269</v>
      </c>
      <c r="H229" s="216">
        <v>96.293999999999997</v>
      </c>
      <c r="I229" s="217">
        <v>0</v>
      </c>
      <c r="J229" s="217">
        <f>ROUND(I229*H229,2)</f>
        <v>0</v>
      </c>
      <c r="K229" s="214" t="s">
        <v>223</v>
      </c>
      <c r="L229" s="39"/>
      <c r="M229" s="263" t="s">
        <v>1</v>
      </c>
      <c r="N229" s="264" t="s">
        <v>45</v>
      </c>
      <c r="O229" s="265">
        <v>0.066000000000000003</v>
      </c>
      <c r="P229" s="265">
        <f>O229*H229</f>
        <v>6.3554040000000001</v>
      </c>
      <c r="Q229" s="265">
        <v>0</v>
      </c>
      <c r="R229" s="265">
        <f>Q229*H229</f>
        <v>0</v>
      </c>
      <c r="S229" s="265">
        <v>0</v>
      </c>
      <c r="T229" s="266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222" t="s">
        <v>186</v>
      </c>
      <c r="AT229" s="222" t="s">
        <v>181</v>
      </c>
      <c r="AU229" s="222" t="s">
        <v>90</v>
      </c>
      <c r="AY229" s="17" t="s">
        <v>179</v>
      </c>
      <c r="BE229" s="223">
        <f>IF(N229="základní",J229,0)</f>
        <v>0</v>
      </c>
      <c r="BF229" s="223">
        <f>IF(N229="snížená",J229,0)</f>
        <v>0</v>
      </c>
      <c r="BG229" s="223">
        <f>IF(N229="zákl. přenesená",J229,0)</f>
        <v>0</v>
      </c>
      <c r="BH229" s="223">
        <f>IF(N229="sníž. přenesená",J229,0)</f>
        <v>0</v>
      </c>
      <c r="BI229" s="223">
        <f>IF(N229="nulová",J229,0)</f>
        <v>0</v>
      </c>
      <c r="BJ229" s="17" t="s">
        <v>88</v>
      </c>
      <c r="BK229" s="223">
        <f>ROUND(I229*H229,2)</f>
        <v>0</v>
      </c>
      <c r="BL229" s="17" t="s">
        <v>186</v>
      </c>
      <c r="BM229" s="222" t="s">
        <v>637</v>
      </c>
    </row>
    <row r="230" s="2" customFormat="1" ht="6.96" customHeight="1">
      <c r="A230" s="33"/>
      <c r="B230" s="60"/>
      <c r="C230" s="61"/>
      <c r="D230" s="61"/>
      <c r="E230" s="61"/>
      <c r="F230" s="61"/>
      <c r="G230" s="61"/>
      <c r="H230" s="61"/>
      <c r="I230" s="61"/>
      <c r="J230" s="61"/>
      <c r="K230" s="61"/>
      <c r="L230" s="39"/>
      <c r="M230" s="33"/>
      <c r="O230" s="33"/>
      <c r="P230" s="33"/>
      <c r="Q230" s="33"/>
      <c r="R230" s="33"/>
      <c r="S230" s="33"/>
      <c r="T230" s="33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</row>
  </sheetData>
  <sheetProtection sheet="1" autoFilter="0" formatColumns="0" formatRows="0" objects="1" scenarios="1" spinCount="100000" saltValue="ST8SNbrNBwgOgEJQLhticfBNOkJjV72p3XVmk4GmvmjE9JT6FTB3pH2c8p5UI6ybqUaUWLi2H4bRLNkmqs2VnQ==" hashValue="bZPpPiuaXbY3fWyBobV5UnodVqnwY6T8Z1f2AFiqn2lJc9mpHZrtK2pzF5I+f846ijhvdyadpLQXRLQvgd8OTg==" algorithmName="SHA-512" password="F8A3"/>
  <autoFilter ref="C120:K229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105</v>
      </c>
    </row>
    <row r="3" hidden="1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90</v>
      </c>
    </row>
    <row r="4" hidden="1" s="1" customFormat="1" ht="24.96" customHeight="1">
      <c r="B4" s="20"/>
      <c r="D4" s="133" t="s">
        <v>116</v>
      </c>
      <c r="L4" s="20"/>
      <c r="M4" s="134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5" t="s">
        <v>14</v>
      </c>
      <c r="L6" s="20"/>
    </row>
    <row r="7" hidden="1" s="1" customFormat="1" ht="16.5" customHeight="1">
      <c r="B7" s="20"/>
      <c r="E7" s="136" t="str">
        <f>'Rekapitulace stavby'!K6</f>
        <v>Rekonstrukce Stránčická - Hrdinů - Soupis prací</v>
      </c>
      <c r="F7" s="135"/>
      <c r="G7" s="135"/>
      <c r="H7" s="135"/>
      <c r="L7" s="20"/>
    </row>
    <row r="8" hidden="1" s="2" customFormat="1" ht="12" customHeight="1">
      <c r="A8" s="33"/>
      <c r="B8" s="39"/>
      <c r="C8" s="33"/>
      <c r="D8" s="135" t="s">
        <v>125</v>
      </c>
      <c r="E8" s="33"/>
      <c r="F8" s="33"/>
      <c r="G8" s="33"/>
      <c r="H8" s="33"/>
      <c r="I8" s="33"/>
      <c r="J8" s="33"/>
      <c r="K8" s="33"/>
      <c r="L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hidden="1" s="2" customFormat="1" ht="30" customHeight="1">
      <c r="A9" s="33"/>
      <c r="B9" s="39"/>
      <c r="C9" s="33"/>
      <c r="D9" s="33"/>
      <c r="E9" s="137" t="s">
        <v>820</v>
      </c>
      <c r="F9" s="33"/>
      <c r="G9" s="33"/>
      <c r="H9" s="33"/>
      <c r="I9" s="33"/>
      <c r="J9" s="33"/>
      <c r="K9" s="33"/>
      <c r="L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hidden="1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hidden="1" s="2" customFormat="1" ht="12" customHeight="1">
      <c r="A11" s="33"/>
      <c r="B11" s="39"/>
      <c r="C11" s="33"/>
      <c r="D11" s="135" t="s">
        <v>16</v>
      </c>
      <c r="E11" s="33"/>
      <c r="F11" s="138" t="s">
        <v>17</v>
      </c>
      <c r="G11" s="33"/>
      <c r="H11" s="33"/>
      <c r="I11" s="135" t="s">
        <v>18</v>
      </c>
      <c r="J11" s="138" t="s">
        <v>1</v>
      </c>
      <c r="K11" s="33"/>
      <c r="L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hidden="1" s="2" customFormat="1" ht="12" customHeight="1">
      <c r="A12" s="33"/>
      <c r="B12" s="39"/>
      <c r="C12" s="33"/>
      <c r="D12" s="135" t="s">
        <v>20</v>
      </c>
      <c r="E12" s="33"/>
      <c r="F12" s="138" t="s">
        <v>21</v>
      </c>
      <c r="G12" s="33"/>
      <c r="H12" s="33"/>
      <c r="I12" s="135" t="s">
        <v>22</v>
      </c>
      <c r="J12" s="139" t="str">
        <f>'Rekapitulace stavby'!AN8</f>
        <v>11. 10. 2023</v>
      </c>
      <c r="K12" s="33"/>
      <c r="L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hidden="1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hidden="1" s="2" customFormat="1" ht="12" customHeight="1">
      <c r="A14" s="33"/>
      <c r="B14" s="39"/>
      <c r="C14" s="33"/>
      <c r="D14" s="135" t="s">
        <v>28</v>
      </c>
      <c r="E14" s="33"/>
      <c r="F14" s="33"/>
      <c r="G14" s="33"/>
      <c r="H14" s="33"/>
      <c r="I14" s="135" t="s">
        <v>29</v>
      </c>
      <c r="J14" s="138" t="s">
        <v>1</v>
      </c>
      <c r="K14" s="33"/>
      <c r="L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hidden="1" s="2" customFormat="1" ht="18" customHeight="1">
      <c r="A15" s="33"/>
      <c r="B15" s="39"/>
      <c r="C15" s="33"/>
      <c r="D15" s="33"/>
      <c r="E15" s="138" t="s">
        <v>30</v>
      </c>
      <c r="F15" s="33"/>
      <c r="G15" s="33"/>
      <c r="H15" s="33"/>
      <c r="I15" s="135" t="s">
        <v>31</v>
      </c>
      <c r="J15" s="138" t="s">
        <v>1</v>
      </c>
      <c r="K15" s="33"/>
      <c r="L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hidden="1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hidden="1" s="2" customFormat="1" ht="12" customHeight="1">
      <c r="A17" s="33"/>
      <c r="B17" s="39"/>
      <c r="C17" s="33"/>
      <c r="D17" s="135" t="s">
        <v>32</v>
      </c>
      <c r="E17" s="33"/>
      <c r="F17" s="33"/>
      <c r="G17" s="33"/>
      <c r="H17" s="33"/>
      <c r="I17" s="135" t="s">
        <v>29</v>
      </c>
      <c r="J17" s="138" t="str">
        <f>'Rekapitulace stavby'!AN13</f>
        <v/>
      </c>
      <c r="K17" s="33"/>
      <c r="L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hidden="1" s="2" customFormat="1" ht="18" customHeight="1">
      <c r="A18" s="33"/>
      <c r="B18" s="39"/>
      <c r="C18" s="33"/>
      <c r="D18" s="33"/>
      <c r="E18" s="138" t="str">
        <f>'Rekapitulace stavby'!E14</f>
        <v xml:space="preserve"> </v>
      </c>
      <c r="F18" s="138"/>
      <c r="G18" s="138"/>
      <c r="H18" s="138"/>
      <c r="I18" s="135" t="s">
        <v>31</v>
      </c>
      <c r="J18" s="138" t="str">
        <f>'Rekapitulace stavby'!AN14</f>
        <v/>
      </c>
      <c r="K18" s="33"/>
      <c r="L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hidden="1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hidden="1" s="2" customFormat="1" ht="12" customHeight="1">
      <c r="A20" s="33"/>
      <c r="B20" s="39"/>
      <c r="C20" s="33"/>
      <c r="D20" s="135" t="s">
        <v>34</v>
      </c>
      <c r="E20" s="33"/>
      <c r="F20" s="33"/>
      <c r="G20" s="33"/>
      <c r="H20" s="33"/>
      <c r="I20" s="135" t="s">
        <v>29</v>
      </c>
      <c r="J20" s="138" t="s">
        <v>1</v>
      </c>
      <c r="K20" s="33"/>
      <c r="L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hidden="1" s="2" customFormat="1" ht="18" customHeight="1">
      <c r="A21" s="33"/>
      <c r="B21" s="39"/>
      <c r="C21" s="33"/>
      <c r="D21" s="33"/>
      <c r="E21" s="138" t="s">
        <v>35</v>
      </c>
      <c r="F21" s="33"/>
      <c r="G21" s="33"/>
      <c r="H21" s="33"/>
      <c r="I21" s="135" t="s">
        <v>31</v>
      </c>
      <c r="J21" s="138" t="s">
        <v>1</v>
      </c>
      <c r="K21" s="33"/>
      <c r="L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hidden="1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hidden="1" s="2" customFormat="1" ht="12" customHeight="1">
      <c r="A23" s="33"/>
      <c r="B23" s="39"/>
      <c r="C23" s="33"/>
      <c r="D23" s="135" t="s">
        <v>37</v>
      </c>
      <c r="E23" s="33"/>
      <c r="F23" s="33"/>
      <c r="G23" s="33"/>
      <c r="H23" s="33"/>
      <c r="I23" s="135" t="s">
        <v>29</v>
      </c>
      <c r="J23" s="138" t="s">
        <v>1</v>
      </c>
      <c r="K23" s="33"/>
      <c r="L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hidden="1" s="2" customFormat="1" ht="18" customHeight="1">
      <c r="A24" s="33"/>
      <c r="B24" s="39"/>
      <c r="C24" s="33"/>
      <c r="D24" s="33"/>
      <c r="E24" s="138" t="s">
        <v>38</v>
      </c>
      <c r="F24" s="33"/>
      <c r="G24" s="33"/>
      <c r="H24" s="33"/>
      <c r="I24" s="135" t="s">
        <v>31</v>
      </c>
      <c r="J24" s="138" t="s">
        <v>1</v>
      </c>
      <c r="K24" s="33"/>
      <c r="L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hidden="1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hidden="1" s="2" customFormat="1" ht="12" customHeight="1">
      <c r="A26" s="33"/>
      <c r="B26" s="39"/>
      <c r="C26" s="33"/>
      <c r="D26" s="135" t="s">
        <v>39</v>
      </c>
      <c r="E26" s="33"/>
      <c r="F26" s="33"/>
      <c r="G26" s="33"/>
      <c r="H26" s="33"/>
      <c r="I26" s="33"/>
      <c r="J26" s="33"/>
      <c r="K26" s="33"/>
      <c r="L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hidden="1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hidden="1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hidden="1" s="2" customFormat="1" ht="6.96" customHeight="1">
      <c r="A29" s="33"/>
      <c r="B29" s="39"/>
      <c r="C29" s="33"/>
      <c r="D29" s="144"/>
      <c r="E29" s="144"/>
      <c r="F29" s="144"/>
      <c r="G29" s="144"/>
      <c r="H29" s="144"/>
      <c r="I29" s="144"/>
      <c r="J29" s="144"/>
      <c r="K29" s="144"/>
      <c r="L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hidden="1" s="2" customFormat="1" ht="25.44" customHeight="1">
      <c r="A30" s="33"/>
      <c r="B30" s="39"/>
      <c r="C30" s="33"/>
      <c r="D30" s="145" t="s">
        <v>40</v>
      </c>
      <c r="E30" s="33"/>
      <c r="F30" s="33"/>
      <c r="G30" s="33"/>
      <c r="H30" s="33"/>
      <c r="I30" s="33"/>
      <c r="J30" s="146">
        <f>ROUND(J117, 2)</f>
        <v>294000</v>
      </c>
      <c r="K30" s="33"/>
      <c r="L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hidden="1" s="2" customFormat="1" ht="6.96" customHeight="1">
      <c r="A31" s="33"/>
      <c r="B31" s="39"/>
      <c r="C31" s="33"/>
      <c r="D31" s="144"/>
      <c r="E31" s="144"/>
      <c r="F31" s="144"/>
      <c r="G31" s="144"/>
      <c r="H31" s="144"/>
      <c r="I31" s="144"/>
      <c r="J31" s="144"/>
      <c r="K31" s="144"/>
      <c r="L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hidden="1" s="2" customFormat="1" ht="14.4" customHeight="1">
      <c r="A32" s="33"/>
      <c r="B32" s="39"/>
      <c r="C32" s="33"/>
      <c r="D32" s="33"/>
      <c r="E32" s="33"/>
      <c r="F32" s="147" t="s">
        <v>42</v>
      </c>
      <c r="G32" s="33"/>
      <c r="H32" s="33"/>
      <c r="I32" s="147" t="s">
        <v>41</v>
      </c>
      <c r="J32" s="147" t="s">
        <v>43</v>
      </c>
      <c r="K32" s="33"/>
      <c r="L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hidden="1" s="2" customFormat="1" ht="14.4" customHeight="1">
      <c r="A33" s="33"/>
      <c r="B33" s="39"/>
      <c r="C33" s="33"/>
      <c r="D33" s="148" t="s">
        <v>44</v>
      </c>
      <c r="E33" s="135" t="s">
        <v>45</v>
      </c>
      <c r="F33" s="149">
        <f>ROUND((SUM(BE117:BE133)),  2)</f>
        <v>294000</v>
      </c>
      <c r="G33" s="33"/>
      <c r="H33" s="33"/>
      <c r="I33" s="150">
        <v>0.20999999999999999</v>
      </c>
      <c r="J33" s="149">
        <f>ROUND(((SUM(BE117:BE133))*I33),  2)</f>
        <v>61740</v>
      </c>
      <c r="K33" s="33"/>
      <c r="L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hidden="1" s="2" customFormat="1" ht="14.4" customHeight="1">
      <c r="A34" s="33"/>
      <c r="B34" s="39"/>
      <c r="C34" s="33"/>
      <c r="D34" s="33"/>
      <c r="E34" s="135" t="s">
        <v>46</v>
      </c>
      <c r="F34" s="149">
        <f>ROUND((SUM(BF117:BF133)),  2)</f>
        <v>0</v>
      </c>
      <c r="G34" s="33"/>
      <c r="H34" s="33"/>
      <c r="I34" s="150">
        <v>0.14999999999999999</v>
      </c>
      <c r="J34" s="149">
        <f>ROUND(((SUM(BF117:BF133))*I34),  2)</f>
        <v>0</v>
      </c>
      <c r="K34" s="33"/>
      <c r="L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5" t="s">
        <v>47</v>
      </c>
      <c r="F35" s="149">
        <f>ROUND((SUM(BG117:BG133)),  2)</f>
        <v>0</v>
      </c>
      <c r="G35" s="33"/>
      <c r="H35" s="33"/>
      <c r="I35" s="150">
        <v>0.20999999999999999</v>
      </c>
      <c r="J35" s="149">
        <f>0</f>
        <v>0</v>
      </c>
      <c r="K35" s="33"/>
      <c r="L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5" t="s">
        <v>48</v>
      </c>
      <c r="F36" s="149">
        <f>ROUND((SUM(BH117:BH133)),  2)</f>
        <v>0</v>
      </c>
      <c r="G36" s="33"/>
      <c r="H36" s="33"/>
      <c r="I36" s="150">
        <v>0.14999999999999999</v>
      </c>
      <c r="J36" s="149">
        <f>0</f>
        <v>0</v>
      </c>
      <c r="K36" s="33"/>
      <c r="L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5" t="s">
        <v>49</v>
      </c>
      <c r="F37" s="149">
        <f>ROUND((SUM(BI117:BI133)),  2)</f>
        <v>0</v>
      </c>
      <c r="G37" s="33"/>
      <c r="H37" s="33"/>
      <c r="I37" s="150">
        <v>0</v>
      </c>
      <c r="J37" s="149">
        <f>0</f>
        <v>0</v>
      </c>
      <c r="K37" s="33"/>
      <c r="L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25.44" customHeight="1">
      <c r="A39" s="33"/>
      <c r="B39" s="39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355740</v>
      </c>
      <c r="K39" s="157"/>
      <c r="L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57"/>
      <c r="D50" s="158" t="s">
        <v>53</v>
      </c>
      <c r="E50" s="159"/>
      <c r="F50" s="159"/>
      <c r="G50" s="158" t="s">
        <v>54</v>
      </c>
      <c r="H50" s="159"/>
      <c r="I50" s="159"/>
      <c r="J50" s="159"/>
      <c r="K50" s="159"/>
      <c r="L50" s="57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3"/>
      <c r="B61" s="39"/>
      <c r="C61" s="33"/>
      <c r="D61" s="160" t="s">
        <v>55</v>
      </c>
      <c r="E61" s="161"/>
      <c r="F61" s="162" t="s">
        <v>56</v>
      </c>
      <c r="G61" s="160" t="s">
        <v>55</v>
      </c>
      <c r="H61" s="161"/>
      <c r="I61" s="161"/>
      <c r="J61" s="163" t="s">
        <v>56</v>
      </c>
      <c r="K61" s="161"/>
      <c r="L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3"/>
      <c r="B65" s="39"/>
      <c r="C65" s="33"/>
      <c r="D65" s="158" t="s">
        <v>57</v>
      </c>
      <c r="E65" s="164"/>
      <c r="F65" s="164"/>
      <c r="G65" s="158" t="s">
        <v>58</v>
      </c>
      <c r="H65" s="164"/>
      <c r="I65" s="164"/>
      <c r="J65" s="164"/>
      <c r="K65" s="164"/>
      <c r="L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3"/>
      <c r="B76" s="39"/>
      <c r="C76" s="33"/>
      <c r="D76" s="160" t="s">
        <v>55</v>
      </c>
      <c r="E76" s="161"/>
      <c r="F76" s="162" t="s">
        <v>56</v>
      </c>
      <c r="G76" s="160" t="s">
        <v>55</v>
      </c>
      <c r="H76" s="161"/>
      <c r="I76" s="161"/>
      <c r="J76" s="163" t="s">
        <v>56</v>
      </c>
      <c r="K76" s="161"/>
      <c r="L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hidden="1" s="2" customFormat="1" ht="14.4" customHeight="1">
      <c r="A77" s="33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hidden="1"/>
    <row r="79" hidden="1"/>
    <row r="80" hidden="1"/>
    <row r="81" hidden="1" s="2" customFormat="1" ht="6.96" customHeight="1">
      <c r="A81" s="33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hidden="1" s="2" customFormat="1" ht="24.96" customHeight="1">
      <c r="A82" s="33"/>
      <c r="B82" s="34"/>
      <c r="C82" s="23" t="s">
        <v>153</v>
      </c>
      <c r="D82" s="35"/>
      <c r="E82" s="35"/>
      <c r="F82" s="35"/>
      <c r="G82" s="35"/>
      <c r="H82" s="35"/>
      <c r="I82" s="35"/>
      <c r="J82" s="35"/>
      <c r="K82" s="35"/>
      <c r="L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hidden="1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hidden="1" s="2" customFormat="1" ht="12" customHeight="1">
      <c r="A84" s="33"/>
      <c r="B84" s="34"/>
      <c r="C84" s="29" t="s">
        <v>14</v>
      </c>
      <c r="D84" s="35"/>
      <c r="E84" s="35"/>
      <c r="F84" s="35"/>
      <c r="G84" s="35"/>
      <c r="H84" s="35"/>
      <c r="I84" s="35"/>
      <c r="J84" s="35"/>
      <c r="K84" s="35"/>
      <c r="L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hidden="1" s="2" customFormat="1" ht="16.5" customHeight="1">
      <c r="A85" s="33"/>
      <c r="B85" s="34"/>
      <c r="C85" s="35"/>
      <c r="D85" s="35"/>
      <c r="E85" s="169" t="str">
        <f>E7</f>
        <v>Rekonstrukce Stránčická - Hrdinů - Soupis prací</v>
      </c>
      <c r="F85" s="29"/>
      <c r="G85" s="29"/>
      <c r="H85" s="29"/>
      <c r="I85" s="35"/>
      <c r="J85" s="35"/>
      <c r="K85" s="35"/>
      <c r="L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hidden="1" s="2" customFormat="1" ht="12" customHeight="1">
      <c r="A86" s="33"/>
      <c r="B86" s="34"/>
      <c r="C86" s="29" t="s">
        <v>125</v>
      </c>
      <c r="D86" s="35"/>
      <c r="E86" s="35"/>
      <c r="F86" s="35"/>
      <c r="G86" s="35"/>
      <c r="H86" s="35"/>
      <c r="I86" s="35"/>
      <c r="J86" s="35"/>
      <c r="K86" s="35"/>
      <c r="L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hidden="1" s="2" customFormat="1" ht="30" customHeight="1">
      <c r="A87" s="33"/>
      <c r="B87" s="34"/>
      <c r="C87" s="35"/>
      <c r="D87" s="35"/>
      <c r="E87" s="70" t="str">
        <f>E9</f>
        <v xml:space="preserve">SO 110.1 - SO 110.1  VRN/DRN  Vedlejší a doplňkové rozpočtové náklady pro SO 110</v>
      </c>
      <c r="F87" s="35"/>
      <c r="G87" s="35"/>
      <c r="H87" s="35"/>
      <c r="I87" s="35"/>
      <c r="J87" s="35"/>
      <c r="K87" s="35"/>
      <c r="L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hidden="1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hidden="1" s="2" customFormat="1" ht="12" customHeight="1">
      <c r="A89" s="33"/>
      <c r="B89" s="34"/>
      <c r="C89" s="29" t="s">
        <v>20</v>
      </c>
      <c r="D89" s="35"/>
      <c r="E89" s="35"/>
      <c r="F89" s="26" t="str">
        <f>F12</f>
        <v>k.ú. Všestary, Stránčice</v>
      </c>
      <c r="G89" s="35"/>
      <c r="H89" s="35"/>
      <c r="I89" s="29" t="s">
        <v>22</v>
      </c>
      <c r="J89" s="73" t="str">
        <f>IF(J12="","",J12)</f>
        <v>11. 10. 2023</v>
      </c>
      <c r="K89" s="35"/>
      <c r="L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hidden="1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hidden="1" s="2" customFormat="1" ht="15.15" customHeight="1">
      <c r="A91" s="33"/>
      <c r="B91" s="34"/>
      <c r="C91" s="29" t="s">
        <v>28</v>
      </c>
      <c r="D91" s="35"/>
      <c r="E91" s="35"/>
      <c r="F91" s="26" t="str">
        <f>E15</f>
        <v>Obec Všestary</v>
      </c>
      <c r="G91" s="35"/>
      <c r="H91" s="35"/>
      <c r="I91" s="29" t="s">
        <v>34</v>
      </c>
      <c r="J91" s="31" t="str">
        <f>E21</f>
        <v>ing. Miroslav Dvořan</v>
      </c>
      <c r="K91" s="35"/>
      <c r="L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hidden="1" s="2" customFormat="1" ht="15.15" customHeight="1">
      <c r="A92" s="33"/>
      <c r="B92" s="34"/>
      <c r="C92" s="29" t="s">
        <v>32</v>
      </c>
      <c r="D92" s="35"/>
      <c r="E92" s="35"/>
      <c r="F92" s="26" t="str">
        <f>IF(E18="","",E18)</f>
        <v xml:space="preserve"> </v>
      </c>
      <c r="G92" s="35"/>
      <c r="H92" s="35"/>
      <c r="I92" s="29" t="s">
        <v>37</v>
      </c>
      <c r="J92" s="31" t="str">
        <f>E24</f>
        <v>Roman Valík</v>
      </c>
      <c r="K92" s="35"/>
      <c r="L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hidden="1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hidden="1" s="2" customFormat="1" ht="29.28" customHeight="1">
      <c r="A94" s="33"/>
      <c r="B94" s="34"/>
      <c r="C94" s="170" t="s">
        <v>154</v>
      </c>
      <c r="D94" s="171"/>
      <c r="E94" s="171"/>
      <c r="F94" s="171"/>
      <c r="G94" s="171"/>
      <c r="H94" s="171"/>
      <c r="I94" s="171"/>
      <c r="J94" s="172" t="s">
        <v>155</v>
      </c>
      <c r="K94" s="171"/>
      <c r="L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hidden="1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hidden="1" s="2" customFormat="1" ht="22.8" customHeight="1">
      <c r="A96" s="33"/>
      <c r="B96" s="34"/>
      <c r="C96" s="173" t="s">
        <v>156</v>
      </c>
      <c r="D96" s="35"/>
      <c r="E96" s="35"/>
      <c r="F96" s="35"/>
      <c r="G96" s="35"/>
      <c r="H96" s="35"/>
      <c r="I96" s="35"/>
      <c r="J96" s="104">
        <f>J117</f>
        <v>294000</v>
      </c>
      <c r="K96" s="35"/>
      <c r="L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7" t="s">
        <v>157</v>
      </c>
    </row>
    <row r="97" hidden="1" s="9" customFormat="1" ht="24.96" customHeight="1">
      <c r="A97" s="9"/>
      <c r="B97" s="174"/>
      <c r="C97" s="175"/>
      <c r="D97" s="176" t="s">
        <v>639</v>
      </c>
      <c r="E97" s="177"/>
      <c r="F97" s="177"/>
      <c r="G97" s="177"/>
      <c r="H97" s="177"/>
      <c r="I97" s="177"/>
      <c r="J97" s="178">
        <f>J118</f>
        <v>294000</v>
      </c>
      <c r="K97" s="175"/>
      <c r="L97" s="17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57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hidden="1" s="2" customFormat="1" ht="6.96" customHeight="1">
      <c r="A99" s="33"/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57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hidden="1"/>
    <row r="101" hidden="1"/>
    <row r="102" hidden="1"/>
    <row r="103" s="2" customFormat="1" ht="6.96" customHeight="1">
      <c r="A103" s="33"/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57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24.96" customHeight="1">
      <c r="A104" s="33"/>
      <c r="B104" s="34"/>
      <c r="C104" s="23" t="s">
        <v>164</v>
      </c>
      <c r="D104" s="35"/>
      <c r="E104" s="35"/>
      <c r="F104" s="35"/>
      <c r="G104" s="35"/>
      <c r="H104" s="35"/>
      <c r="I104" s="35"/>
      <c r="J104" s="35"/>
      <c r="K104" s="35"/>
      <c r="L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6.96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12" customHeight="1">
      <c r="A106" s="33"/>
      <c r="B106" s="34"/>
      <c r="C106" s="29" t="s">
        <v>14</v>
      </c>
      <c r="D106" s="35"/>
      <c r="E106" s="35"/>
      <c r="F106" s="35"/>
      <c r="G106" s="35"/>
      <c r="H106" s="35"/>
      <c r="I106" s="35"/>
      <c r="J106" s="35"/>
      <c r="K106" s="35"/>
      <c r="L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="2" customFormat="1" ht="16.5" customHeight="1">
      <c r="A107" s="33"/>
      <c r="B107" s="34"/>
      <c r="C107" s="35"/>
      <c r="D107" s="35"/>
      <c r="E107" s="169" t="str">
        <f>E7</f>
        <v>Rekonstrukce Stránčická - Hrdinů - Soupis prací</v>
      </c>
      <c r="F107" s="29"/>
      <c r="G107" s="29"/>
      <c r="H107" s="29"/>
      <c r="I107" s="35"/>
      <c r="J107" s="35"/>
      <c r="K107" s="35"/>
      <c r="L107" s="57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="2" customFormat="1" ht="12" customHeight="1">
      <c r="A108" s="33"/>
      <c r="B108" s="34"/>
      <c r="C108" s="29" t="s">
        <v>125</v>
      </c>
      <c r="D108" s="35"/>
      <c r="E108" s="35"/>
      <c r="F108" s="35"/>
      <c r="G108" s="35"/>
      <c r="H108" s="35"/>
      <c r="I108" s="35"/>
      <c r="J108" s="35"/>
      <c r="K108" s="35"/>
      <c r="L108" s="57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30" customHeight="1">
      <c r="A109" s="33"/>
      <c r="B109" s="34"/>
      <c r="C109" s="35"/>
      <c r="D109" s="35"/>
      <c r="E109" s="70" t="str">
        <f>E9</f>
        <v xml:space="preserve">SO 110.1 - SO 110.1  VRN/DRN  Vedlejší a doplňkové rozpočtové náklady pro SO 110</v>
      </c>
      <c r="F109" s="35"/>
      <c r="G109" s="35"/>
      <c r="H109" s="35"/>
      <c r="I109" s="35"/>
      <c r="J109" s="35"/>
      <c r="K109" s="35"/>
      <c r="L109" s="57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6.96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12" customHeight="1">
      <c r="A111" s="33"/>
      <c r="B111" s="34"/>
      <c r="C111" s="29" t="s">
        <v>20</v>
      </c>
      <c r="D111" s="35"/>
      <c r="E111" s="35"/>
      <c r="F111" s="26" t="str">
        <f>F12</f>
        <v>k.ú. Všestary, Stránčice</v>
      </c>
      <c r="G111" s="35"/>
      <c r="H111" s="35"/>
      <c r="I111" s="29" t="s">
        <v>22</v>
      </c>
      <c r="J111" s="73" t="str">
        <f>IF(J12="","",J12)</f>
        <v>11. 10. 2023</v>
      </c>
      <c r="K111" s="35"/>
      <c r="L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5.15" customHeight="1">
      <c r="A113" s="33"/>
      <c r="B113" s="34"/>
      <c r="C113" s="29" t="s">
        <v>28</v>
      </c>
      <c r="D113" s="35"/>
      <c r="E113" s="35"/>
      <c r="F113" s="26" t="str">
        <f>E15</f>
        <v>Obec Všestary</v>
      </c>
      <c r="G113" s="35"/>
      <c r="H113" s="35"/>
      <c r="I113" s="29" t="s">
        <v>34</v>
      </c>
      <c r="J113" s="31" t="str">
        <f>E21</f>
        <v>ing. Miroslav Dvořan</v>
      </c>
      <c r="K113" s="35"/>
      <c r="L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5.15" customHeight="1">
      <c r="A114" s="33"/>
      <c r="B114" s="34"/>
      <c r="C114" s="29" t="s">
        <v>32</v>
      </c>
      <c r="D114" s="35"/>
      <c r="E114" s="35"/>
      <c r="F114" s="26" t="str">
        <f>IF(E18="","",E18)</f>
        <v xml:space="preserve"> </v>
      </c>
      <c r="G114" s="35"/>
      <c r="H114" s="35"/>
      <c r="I114" s="29" t="s">
        <v>37</v>
      </c>
      <c r="J114" s="31" t="str">
        <f>E24</f>
        <v>Roman Valík</v>
      </c>
      <c r="K114" s="35"/>
      <c r="L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0.32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11" customFormat="1" ht="29.28" customHeight="1">
      <c r="A116" s="186"/>
      <c r="B116" s="187"/>
      <c r="C116" s="188" t="s">
        <v>165</v>
      </c>
      <c r="D116" s="189" t="s">
        <v>65</v>
      </c>
      <c r="E116" s="189" t="s">
        <v>61</v>
      </c>
      <c r="F116" s="189" t="s">
        <v>62</v>
      </c>
      <c r="G116" s="189" t="s">
        <v>166</v>
      </c>
      <c r="H116" s="189" t="s">
        <v>167</v>
      </c>
      <c r="I116" s="189" t="s">
        <v>168</v>
      </c>
      <c r="J116" s="189" t="s">
        <v>155</v>
      </c>
      <c r="K116" s="190" t="s">
        <v>169</v>
      </c>
      <c r="L116" s="191"/>
      <c r="M116" s="94" t="s">
        <v>1</v>
      </c>
      <c r="N116" s="95" t="s">
        <v>44</v>
      </c>
      <c r="O116" s="95" t="s">
        <v>170</v>
      </c>
      <c r="P116" s="95" t="s">
        <v>171</v>
      </c>
      <c r="Q116" s="95" t="s">
        <v>172</v>
      </c>
      <c r="R116" s="95" t="s">
        <v>173</v>
      </c>
      <c r="S116" s="95" t="s">
        <v>174</v>
      </c>
      <c r="T116" s="96" t="s">
        <v>175</v>
      </c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6"/>
    </row>
    <row r="117" s="2" customFormat="1" ht="22.8" customHeight="1">
      <c r="A117" s="33"/>
      <c r="B117" s="34"/>
      <c r="C117" s="101" t="s">
        <v>176</v>
      </c>
      <c r="D117" s="35"/>
      <c r="E117" s="35"/>
      <c r="F117" s="35"/>
      <c r="G117" s="35"/>
      <c r="H117" s="35"/>
      <c r="I117" s="35"/>
      <c r="J117" s="192">
        <f>BK117</f>
        <v>294000</v>
      </c>
      <c r="K117" s="35"/>
      <c r="L117" s="39"/>
      <c r="M117" s="97"/>
      <c r="N117" s="193"/>
      <c r="O117" s="98"/>
      <c r="P117" s="194">
        <f>P118</f>
        <v>0</v>
      </c>
      <c r="Q117" s="98"/>
      <c r="R117" s="194">
        <f>R118</f>
        <v>0</v>
      </c>
      <c r="S117" s="98"/>
      <c r="T117" s="195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7" t="s">
        <v>79</v>
      </c>
      <c r="AU117" s="17" t="s">
        <v>157</v>
      </c>
      <c r="BK117" s="196">
        <f>BK118</f>
        <v>294000</v>
      </c>
    </row>
    <row r="118" s="12" customFormat="1" ht="25.92" customHeight="1">
      <c r="A118" s="12"/>
      <c r="B118" s="197"/>
      <c r="C118" s="198"/>
      <c r="D118" s="199" t="s">
        <v>79</v>
      </c>
      <c r="E118" s="200" t="s">
        <v>640</v>
      </c>
      <c r="F118" s="200" t="s">
        <v>641</v>
      </c>
      <c r="G118" s="198"/>
      <c r="H118" s="198"/>
      <c r="I118" s="198"/>
      <c r="J118" s="201">
        <f>BK118</f>
        <v>294000</v>
      </c>
      <c r="K118" s="198"/>
      <c r="L118" s="202"/>
      <c r="M118" s="203"/>
      <c r="N118" s="204"/>
      <c r="O118" s="204"/>
      <c r="P118" s="205">
        <f>SUM(P119:P133)</f>
        <v>0</v>
      </c>
      <c r="Q118" s="204"/>
      <c r="R118" s="205">
        <f>SUM(R119:R133)</f>
        <v>0</v>
      </c>
      <c r="S118" s="204"/>
      <c r="T118" s="206">
        <f>SUM(T119:T133)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7" t="s">
        <v>205</v>
      </c>
      <c r="AT118" s="208" t="s">
        <v>79</v>
      </c>
      <c r="AU118" s="208" t="s">
        <v>80</v>
      </c>
      <c r="AY118" s="207" t="s">
        <v>179</v>
      </c>
      <c r="BK118" s="209">
        <f>SUM(BK119:BK133)</f>
        <v>294000</v>
      </c>
    </row>
    <row r="119" s="2" customFormat="1" ht="16.5" customHeight="1">
      <c r="A119" s="33"/>
      <c r="B119" s="34"/>
      <c r="C119" s="212" t="s">
        <v>88</v>
      </c>
      <c r="D119" s="212" t="s">
        <v>181</v>
      </c>
      <c r="E119" s="213" t="s">
        <v>642</v>
      </c>
      <c r="F119" s="214" t="s">
        <v>643</v>
      </c>
      <c r="G119" s="215" t="s">
        <v>384</v>
      </c>
      <c r="H119" s="216">
        <v>1</v>
      </c>
      <c r="I119" s="217">
        <v>0</v>
      </c>
      <c r="J119" s="217">
        <f>ROUND(I119*H119,2)</f>
        <v>0</v>
      </c>
      <c r="K119" s="214" t="s">
        <v>1</v>
      </c>
      <c r="L119" s="39"/>
      <c r="M119" s="218" t="s">
        <v>1</v>
      </c>
      <c r="N119" s="219" t="s">
        <v>45</v>
      </c>
      <c r="O119" s="220">
        <v>0</v>
      </c>
      <c r="P119" s="220">
        <f>O119*H119</f>
        <v>0</v>
      </c>
      <c r="Q119" s="220">
        <v>0</v>
      </c>
      <c r="R119" s="220">
        <f>Q119*H119</f>
        <v>0</v>
      </c>
      <c r="S119" s="220">
        <v>0</v>
      </c>
      <c r="T119" s="221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22" t="s">
        <v>644</v>
      </c>
      <c r="AT119" s="222" t="s">
        <v>181</v>
      </c>
      <c r="AU119" s="222" t="s">
        <v>88</v>
      </c>
      <c r="AY119" s="17" t="s">
        <v>179</v>
      </c>
      <c r="BE119" s="223">
        <f>IF(N119="základní",J119,0)</f>
        <v>0</v>
      </c>
      <c r="BF119" s="223">
        <f>IF(N119="snížená",J119,0)</f>
        <v>0</v>
      </c>
      <c r="BG119" s="223">
        <f>IF(N119="zákl. přenesená",J119,0)</f>
        <v>0</v>
      </c>
      <c r="BH119" s="223">
        <f>IF(N119="sníž. přenesená",J119,0)</f>
        <v>0</v>
      </c>
      <c r="BI119" s="223">
        <f>IF(N119="nulová",J119,0)</f>
        <v>0</v>
      </c>
      <c r="BJ119" s="17" t="s">
        <v>88</v>
      </c>
      <c r="BK119" s="223">
        <f>ROUND(I119*H119,2)</f>
        <v>0</v>
      </c>
      <c r="BL119" s="17" t="s">
        <v>644</v>
      </c>
      <c r="BM119" s="222" t="s">
        <v>821</v>
      </c>
    </row>
    <row r="120" s="2" customFormat="1" ht="16.5" customHeight="1">
      <c r="A120" s="33"/>
      <c r="B120" s="34"/>
      <c r="C120" s="212" t="s">
        <v>90</v>
      </c>
      <c r="D120" s="212" t="s">
        <v>181</v>
      </c>
      <c r="E120" s="213" t="s">
        <v>646</v>
      </c>
      <c r="F120" s="214" t="s">
        <v>647</v>
      </c>
      <c r="G120" s="215" t="s">
        <v>384</v>
      </c>
      <c r="H120" s="216">
        <v>1</v>
      </c>
      <c r="I120" s="217">
        <v>0</v>
      </c>
      <c r="J120" s="217">
        <f>ROUND(I120*H120,2)</f>
        <v>0</v>
      </c>
      <c r="K120" s="214" t="s">
        <v>185</v>
      </c>
      <c r="L120" s="39"/>
      <c r="M120" s="218" t="s">
        <v>1</v>
      </c>
      <c r="N120" s="219" t="s">
        <v>45</v>
      </c>
      <c r="O120" s="220">
        <v>0</v>
      </c>
      <c r="P120" s="220">
        <f>O120*H120</f>
        <v>0</v>
      </c>
      <c r="Q120" s="220">
        <v>0</v>
      </c>
      <c r="R120" s="220">
        <f>Q120*H120</f>
        <v>0</v>
      </c>
      <c r="S120" s="220">
        <v>0</v>
      </c>
      <c r="T120" s="221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222" t="s">
        <v>644</v>
      </c>
      <c r="AT120" s="222" t="s">
        <v>181</v>
      </c>
      <c r="AU120" s="222" t="s">
        <v>88</v>
      </c>
      <c r="AY120" s="17" t="s">
        <v>179</v>
      </c>
      <c r="BE120" s="223">
        <f>IF(N120="základní",J120,0)</f>
        <v>0</v>
      </c>
      <c r="BF120" s="223">
        <f>IF(N120="snížená",J120,0)</f>
        <v>0</v>
      </c>
      <c r="BG120" s="223">
        <f>IF(N120="zákl. přenesená",J120,0)</f>
        <v>0</v>
      </c>
      <c r="BH120" s="223">
        <f>IF(N120="sníž. přenesená",J120,0)</f>
        <v>0</v>
      </c>
      <c r="BI120" s="223">
        <f>IF(N120="nulová",J120,0)</f>
        <v>0</v>
      </c>
      <c r="BJ120" s="17" t="s">
        <v>88</v>
      </c>
      <c r="BK120" s="223">
        <f>ROUND(I120*H120,2)</f>
        <v>0</v>
      </c>
      <c r="BL120" s="17" t="s">
        <v>644</v>
      </c>
      <c r="BM120" s="222" t="s">
        <v>822</v>
      </c>
    </row>
    <row r="121" s="2" customFormat="1" ht="16.5" customHeight="1">
      <c r="A121" s="33"/>
      <c r="B121" s="34"/>
      <c r="C121" s="212" t="s">
        <v>195</v>
      </c>
      <c r="D121" s="212" t="s">
        <v>181</v>
      </c>
      <c r="E121" s="213" t="s">
        <v>649</v>
      </c>
      <c r="F121" s="214" t="s">
        <v>650</v>
      </c>
      <c r="G121" s="215" t="s">
        <v>384</v>
      </c>
      <c r="H121" s="216">
        <v>1</v>
      </c>
      <c r="I121" s="217">
        <v>0</v>
      </c>
      <c r="J121" s="217">
        <f>ROUND(I121*H121,2)</f>
        <v>0</v>
      </c>
      <c r="K121" s="214" t="s">
        <v>185</v>
      </c>
      <c r="L121" s="39"/>
      <c r="M121" s="218" t="s">
        <v>1</v>
      </c>
      <c r="N121" s="219" t="s">
        <v>45</v>
      </c>
      <c r="O121" s="220">
        <v>0</v>
      </c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22" t="s">
        <v>644</v>
      </c>
      <c r="AT121" s="222" t="s">
        <v>181</v>
      </c>
      <c r="AU121" s="222" t="s">
        <v>88</v>
      </c>
      <c r="AY121" s="17" t="s">
        <v>179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7" t="s">
        <v>88</v>
      </c>
      <c r="BK121" s="223">
        <f>ROUND(I121*H121,2)</f>
        <v>0</v>
      </c>
      <c r="BL121" s="17" t="s">
        <v>644</v>
      </c>
      <c r="BM121" s="222" t="s">
        <v>823</v>
      </c>
    </row>
    <row r="122" s="2" customFormat="1" ht="16.5" customHeight="1">
      <c r="A122" s="33"/>
      <c r="B122" s="34"/>
      <c r="C122" s="212" t="s">
        <v>186</v>
      </c>
      <c r="D122" s="212" t="s">
        <v>181</v>
      </c>
      <c r="E122" s="213" t="s">
        <v>652</v>
      </c>
      <c r="F122" s="214" t="s">
        <v>653</v>
      </c>
      <c r="G122" s="215" t="s">
        <v>384</v>
      </c>
      <c r="H122" s="216">
        <v>1</v>
      </c>
      <c r="I122" s="217">
        <v>0</v>
      </c>
      <c r="J122" s="217">
        <f>ROUND(I122*H122,2)</f>
        <v>0</v>
      </c>
      <c r="K122" s="214" t="s">
        <v>1</v>
      </c>
      <c r="L122" s="39"/>
      <c r="M122" s="218" t="s">
        <v>1</v>
      </c>
      <c r="N122" s="219" t="s">
        <v>45</v>
      </c>
      <c r="O122" s="220">
        <v>0</v>
      </c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22" t="s">
        <v>644</v>
      </c>
      <c r="AT122" s="222" t="s">
        <v>181</v>
      </c>
      <c r="AU122" s="222" t="s">
        <v>88</v>
      </c>
      <c r="AY122" s="17" t="s">
        <v>179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7" t="s">
        <v>88</v>
      </c>
      <c r="BK122" s="223">
        <f>ROUND(I122*H122,2)</f>
        <v>0</v>
      </c>
      <c r="BL122" s="17" t="s">
        <v>644</v>
      </c>
      <c r="BM122" s="222" t="s">
        <v>824</v>
      </c>
    </row>
    <row r="123" s="2" customFormat="1" ht="16.5" customHeight="1">
      <c r="A123" s="33"/>
      <c r="B123" s="34"/>
      <c r="C123" s="212" t="s">
        <v>205</v>
      </c>
      <c r="D123" s="212" t="s">
        <v>181</v>
      </c>
      <c r="E123" s="213" t="s">
        <v>655</v>
      </c>
      <c r="F123" s="214" t="s">
        <v>656</v>
      </c>
      <c r="G123" s="215" t="s">
        <v>384</v>
      </c>
      <c r="H123" s="216">
        <v>1</v>
      </c>
      <c r="I123" s="217">
        <v>0</v>
      </c>
      <c r="J123" s="217">
        <f>ROUND(I123*H123,2)</f>
        <v>0</v>
      </c>
      <c r="K123" s="214" t="s">
        <v>1</v>
      </c>
      <c r="L123" s="39"/>
      <c r="M123" s="218" t="s">
        <v>1</v>
      </c>
      <c r="N123" s="219" t="s">
        <v>45</v>
      </c>
      <c r="O123" s="220">
        <v>0</v>
      </c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22" t="s">
        <v>644</v>
      </c>
      <c r="AT123" s="222" t="s">
        <v>181</v>
      </c>
      <c r="AU123" s="222" t="s">
        <v>88</v>
      </c>
      <c r="AY123" s="17" t="s">
        <v>179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7" t="s">
        <v>88</v>
      </c>
      <c r="BK123" s="223">
        <f>ROUND(I123*H123,2)</f>
        <v>0</v>
      </c>
      <c r="BL123" s="17" t="s">
        <v>644</v>
      </c>
      <c r="BM123" s="222" t="s">
        <v>825</v>
      </c>
    </row>
    <row r="124" s="14" customFormat="1">
      <c r="A124" s="14"/>
      <c r="B124" s="234"/>
      <c r="C124" s="235"/>
      <c r="D124" s="226" t="s">
        <v>188</v>
      </c>
      <c r="E124" s="236" t="s">
        <v>1</v>
      </c>
      <c r="F124" s="237" t="s">
        <v>658</v>
      </c>
      <c r="G124" s="235"/>
      <c r="H124" s="238">
        <v>1</v>
      </c>
      <c r="I124" s="235"/>
      <c r="J124" s="235"/>
      <c r="K124" s="235"/>
      <c r="L124" s="239"/>
      <c r="M124" s="240"/>
      <c r="N124" s="241"/>
      <c r="O124" s="241"/>
      <c r="P124" s="241"/>
      <c r="Q124" s="241"/>
      <c r="R124" s="241"/>
      <c r="S124" s="241"/>
      <c r="T124" s="24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3" t="s">
        <v>188</v>
      </c>
      <c r="AU124" s="243" t="s">
        <v>88</v>
      </c>
      <c r="AV124" s="14" t="s">
        <v>90</v>
      </c>
      <c r="AW124" s="14" t="s">
        <v>36</v>
      </c>
      <c r="AX124" s="14" t="s">
        <v>88</v>
      </c>
      <c r="AY124" s="243" t="s">
        <v>179</v>
      </c>
    </row>
    <row r="125" s="2" customFormat="1" ht="16.5" customHeight="1">
      <c r="A125" s="33"/>
      <c r="B125" s="34"/>
      <c r="C125" s="212" t="s">
        <v>211</v>
      </c>
      <c r="D125" s="212" t="s">
        <v>181</v>
      </c>
      <c r="E125" s="213" t="s">
        <v>659</v>
      </c>
      <c r="F125" s="214" t="s">
        <v>660</v>
      </c>
      <c r="G125" s="215" t="s">
        <v>384</v>
      </c>
      <c r="H125" s="216">
        <v>1</v>
      </c>
      <c r="I125" s="217">
        <v>0</v>
      </c>
      <c r="J125" s="217">
        <f>ROUND(I125*H125,2)</f>
        <v>0</v>
      </c>
      <c r="K125" s="214" t="s">
        <v>661</v>
      </c>
      <c r="L125" s="39"/>
      <c r="M125" s="218" t="s">
        <v>1</v>
      </c>
      <c r="N125" s="219" t="s">
        <v>45</v>
      </c>
      <c r="O125" s="220">
        <v>0</v>
      </c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22" t="s">
        <v>644</v>
      </c>
      <c r="AT125" s="222" t="s">
        <v>181</v>
      </c>
      <c r="AU125" s="222" t="s">
        <v>88</v>
      </c>
      <c r="AY125" s="17" t="s">
        <v>179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7" t="s">
        <v>88</v>
      </c>
      <c r="BK125" s="223">
        <f>ROUND(I125*H125,2)</f>
        <v>0</v>
      </c>
      <c r="BL125" s="17" t="s">
        <v>644</v>
      </c>
      <c r="BM125" s="222" t="s">
        <v>826</v>
      </c>
    </row>
    <row r="126" s="2" customFormat="1" ht="16.5" customHeight="1">
      <c r="A126" s="33"/>
      <c r="B126" s="34"/>
      <c r="C126" s="212" t="s">
        <v>216</v>
      </c>
      <c r="D126" s="212" t="s">
        <v>181</v>
      </c>
      <c r="E126" s="213" t="s">
        <v>663</v>
      </c>
      <c r="F126" s="214" t="s">
        <v>664</v>
      </c>
      <c r="G126" s="215" t="s">
        <v>384</v>
      </c>
      <c r="H126" s="216">
        <v>1</v>
      </c>
      <c r="I126" s="217">
        <v>0</v>
      </c>
      <c r="J126" s="217">
        <f>ROUND(I126*H126,2)</f>
        <v>0</v>
      </c>
      <c r="K126" s="214" t="s">
        <v>1</v>
      </c>
      <c r="L126" s="39"/>
      <c r="M126" s="218" t="s">
        <v>1</v>
      </c>
      <c r="N126" s="219" t="s">
        <v>45</v>
      </c>
      <c r="O126" s="220">
        <v>0</v>
      </c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22" t="s">
        <v>644</v>
      </c>
      <c r="AT126" s="222" t="s">
        <v>181</v>
      </c>
      <c r="AU126" s="222" t="s">
        <v>88</v>
      </c>
      <c r="AY126" s="17" t="s">
        <v>179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7" t="s">
        <v>88</v>
      </c>
      <c r="BK126" s="223">
        <f>ROUND(I126*H126,2)</f>
        <v>0</v>
      </c>
      <c r="BL126" s="17" t="s">
        <v>644</v>
      </c>
      <c r="BM126" s="222" t="s">
        <v>827</v>
      </c>
    </row>
    <row r="127" s="2" customFormat="1" ht="16.5" customHeight="1">
      <c r="A127" s="33"/>
      <c r="B127" s="34"/>
      <c r="C127" s="212" t="s">
        <v>124</v>
      </c>
      <c r="D127" s="212" t="s">
        <v>181</v>
      </c>
      <c r="E127" s="213" t="s">
        <v>666</v>
      </c>
      <c r="F127" s="214" t="s">
        <v>667</v>
      </c>
      <c r="G127" s="215" t="s">
        <v>384</v>
      </c>
      <c r="H127" s="216">
        <v>1</v>
      </c>
      <c r="I127" s="217">
        <v>0</v>
      </c>
      <c r="J127" s="217">
        <f>ROUND(I127*H127,2)</f>
        <v>0</v>
      </c>
      <c r="K127" s="214" t="s">
        <v>661</v>
      </c>
      <c r="L127" s="39"/>
      <c r="M127" s="218" t="s">
        <v>1</v>
      </c>
      <c r="N127" s="219" t="s">
        <v>45</v>
      </c>
      <c r="O127" s="220">
        <v>0</v>
      </c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22" t="s">
        <v>644</v>
      </c>
      <c r="AT127" s="222" t="s">
        <v>181</v>
      </c>
      <c r="AU127" s="222" t="s">
        <v>88</v>
      </c>
      <c r="AY127" s="17" t="s">
        <v>179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7" t="s">
        <v>88</v>
      </c>
      <c r="BK127" s="223">
        <f>ROUND(I127*H127,2)</f>
        <v>0</v>
      </c>
      <c r="BL127" s="17" t="s">
        <v>644</v>
      </c>
      <c r="BM127" s="222" t="s">
        <v>828</v>
      </c>
    </row>
    <row r="128" s="2" customFormat="1" ht="16.5" customHeight="1">
      <c r="A128" s="33"/>
      <c r="B128" s="34"/>
      <c r="C128" s="212" t="s">
        <v>227</v>
      </c>
      <c r="D128" s="212" t="s">
        <v>181</v>
      </c>
      <c r="E128" s="213" t="s">
        <v>669</v>
      </c>
      <c r="F128" s="214" t="s">
        <v>670</v>
      </c>
      <c r="G128" s="215" t="s">
        <v>384</v>
      </c>
      <c r="H128" s="216">
        <v>1</v>
      </c>
      <c r="I128" s="217">
        <v>0</v>
      </c>
      <c r="J128" s="217">
        <f>ROUND(I128*H128,2)</f>
        <v>0</v>
      </c>
      <c r="K128" s="214" t="s">
        <v>1</v>
      </c>
      <c r="L128" s="39"/>
      <c r="M128" s="218" t="s">
        <v>1</v>
      </c>
      <c r="N128" s="219" t="s">
        <v>45</v>
      </c>
      <c r="O128" s="220">
        <v>0</v>
      </c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22" t="s">
        <v>644</v>
      </c>
      <c r="AT128" s="222" t="s">
        <v>181</v>
      </c>
      <c r="AU128" s="222" t="s">
        <v>88</v>
      </c>
      <c r="AY128" s="17" t="s">
        <v>179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7" t="s">
        <v>88</v>
      </c>
      <c r="BK128" s="223">
        <f>ROUND(I128*H128,2)</f>
        <v>0</v>
      </c>
      <c r="BL128" s="17" t="s">
        <v>644</v>
      </c>
      <c r="BM128" s="222" t="s">
        <v>829</v>
      </c>
    </row>
    <row r="129" s="2" customFormat="1" ht="16.5" customHeight="1">
      <c r="A129" s="33"/>
      <c r="B129" s="34"/>
      <c r="C129" s="212" t="s">
        <v>232</v>
      </c>
      <c r="D129" s="212" t="s">
        <v>181</v>
      </c>
      <c r="E129" s="213" t="s">
        <v>672</v>
      </c>
      <c r="F129" s="214" t="s">
        <v>673</v>
      </c>
      <c r="G129" s="215" t="s">
        <v>384</v>
      </c>
      <c r="H129" s="216">
        <v>1</v>
      </c>
      <c r="I129" s="217">
        <v>0</v>
      </c>
      <c r="J129" s="217">
        <f>ROUND(I129*H129,2)</f>
        <v>0</v>
      </c>
      <c r="K129" s="214" t="s">
        <v>223</v>
      </c>
      <c r="L129" s="39"/>
      <c r="M129" s="218" t="s">
        <v>1</v>
      </c>
      <c r="N129" s="219" t="s">
        <v>45</v>
      </c>
      <c r="O129" s="220">
        <v>0</v>
      </c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22" t="s">
        <v>644</v>
      </c>
      <c r="AT129" s="222" t="s">
        <v>181</v>
      </c>
      <c r="AU129" s="222" t="s">
        <v>88</v>
      </c>
      <c r="AY129" s="17" t="s">
        <v>179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7" t="s">
        <v>88</v>
      </c>
      <c r="BK129" s="223">
        <f>ROUND(I129*H129,2)</f>
        <v>0</v>
      </c>
      <c r="BL129" s="17" t="s">
        <v>644</v>
      </c>
      <c r="BM129" s="222" t="s">
        <v>830</v>
      </c>
    </row>
    <row r="130" s="13" customFormat="1">
      <c r="A130" s="13"/>
      <c r="B130" s="224"/>
      <c r="C130" s="225"/>
      <c r="D130" s="226" t="s">
        <v>188</v>
      </c>
      <c r="E130" s="227" t="s">
        <v>1</v>
      </c>
      <c r="F130" s="228" t="s">
        <v>675</v>
      </c>
      <c r="G130" s="225"/>
      <c r="H130" s="227" t="s">
        <v>1</v>
      </c>
      <c r="I130" s="225"/>
      <c r="J130" s="225"/>
      <c r="K130" s="225"/>
      <c r="L130" s="229"/>
      <c r="M130" s="230"/>
      <c r="N130" s="231"/>
      <c r="O130" s="231"/>
      <c r="P130" s="231"/>
      <c r="Q130" s="231"/>
      <c r="R130" s="231"/>
      <c r="S130" s="231"/>
      <c r="T130" s="23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3" t="s">
        <v>188</v>
      </c>
      <c r="AU130" s="233" t="s">
        <v>88</v>
      </c>
      <c r="AV130" s="13" t="s">
        <v>88</v>
      </c>
      <c r="AW130" s="13" t="s">
        <v>36</v>
      </c>
      <c r="AX130" s="13" t="s">
        <v>80</v>
      </c>
      <c r="AY130" s="233" t="s">
        <v>179</v>
      </c>
    </row>
    <row r="131" s="13" customFormat="1">
      <c r="A131" s="13"/>
      <c r="B131" s="224"/>
      <c r="C131" s="225"/>
      <c r="D131" s="226" t="s">
        <v>188</v>
      </c>
      <c r="E131" s="227" t="s">
        <v>1</v>
      </c>
      <c r="F131" s="228" t="s">
        <v>676</v>
      </c>
      <c r="G131" s="225"/>
      <c r="H131" s="227" t="s">
        <v>1</v>
      </c>
      <c r="I131" s="225"/>
      <c r="J131" s="225"/>
      <c r="K131" s="225"/>
      <c r="L131" s="229"/>
      <c r="M131" s="230"/>
      <c r="N131" s="231"/>
      <c r="O131" s="231"/>
      <c r="P131" s="231"/>
      <c r="Q131" s="231"/>
      <c r="R131" s="231"/>
      <c r="S131" s="231"/>
      <c r="T131" s="23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3" t="s">
        <v>188</v>
      </c>
      <c r="AU131" s="233" t="s">
        <v>88</v>
      </c>
      <c r="AV131" s="13" t="s">
        <v>88</v>
      </c>
      <c r="AW131" s="13" t="s">
        <v>36</v>
      </c>
      <c r="AX131" s="13" t="s">
        <v>80</v>
      </c>
      <c r="AY131" s="233" t="s">
        <v>179</v>
      </c>
    </row>
    <row r="132" s="14" customFormat="1">
      <c r="A132" s="14"/>
      <c r="B132" s="234"/>
      <c r="C132" s="235"/>
      <c r="D132" s="226" t="s">
        <v>188</v>
      </c>
      <c r="E132" s="236" t="s">
        <v>1</v>
      </c>
      <c r="F132" s="237" t="s">
        <v>677</v>
      </c>
      <c r="G132" s="235"/>
      <c r="H132" s="238">
        <v>1</v>
      </c>
      <c r="I132" s="235"/>
      <c r="J132" s="235"/>
      <c r="K132" s="235"/>
      <c r="L132" s="239"/>
      <c r="M132" s="240"/>
      <c r="N132" s="241"/>
      <c r="O132" s="241"/>
      <c r="P132" s="241"/>
      <c r="Q132" s="241"/>
      <c r="R132" s="241"/>
      <c r="S132" s="241"/>
      <c r="T132" s="24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3" t="s">
        <v>188</v>
      </c>
      <c r="AU132" s="243" t="s">
        <v>88</v>
      </c>
      <c r="AV132" s="14" t="s">
        <v>90</v>
      </c>
      <c r="AW132" s="14" t="s">
        <v>36</v>
      </c>
      <c r="AX132" s="14" t="s">
        <v>88</v>
      </c>
      <c r="AY132" s="243" t="s">
        <v>179</v>
      </c>
    </row>
    <row r="133" s="2" customFormat="1" ht="16.5" customHeight="1">
      <c r="A133" s="33"/>
      <c r="B133" s="34"/>
      <c r="C133" s="212" t="s">
        <v>237</v>
      </c>
      <c r="D133" s="212" t="s">
        <v>181</v>
      </c>
      <c r="E133" s="213" t="s">
        <v>678</v>
      </c>
      <c r="F133" s="214" t="s">
        <v>679</v>
      </c>
      <c r="G133" s="215" t="s">
        <v>384</v>
      </c>
      <c r="H133" s="216">
        <v>1</v>
      </c>
      <c r="I133" s="217">
        <v>294000</v>
      </c>
      <c r="J133" s="217">
        <f>ROUND(I133*H133,2)</f>
        <v>294000</v>
      </c>
      <c r="K133" s="214" t="s">
        <v>185</v>
      </c>
      <c r="L133" s="39"/>
      <c r="M133" s="263" t="s">
        <v>1</v>
      </c>
      <c r="N133" s="264" t="s">
        <v>45</v>
      </c>
      <c r="O133" s="265">
        <v>0</v>
      </c>
      <c r="P133" s="265">
        <f>O133*H133</f>
        <v>0</v>
      </c>
      <c r="Q133" s="265">
        <v>0</v>
      </c>
      <c r="R133" s="265">
        <f>Q133*H133</f>
        <v>0</v>
      </c>
      <c r="S133" s="265">
        <v>0</v>
      </c>
      <c r="T133" s="266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22" t="s">
        <v>644</v>
      </c>
      <c r="AT133" s="222" t="s">
        <v>181</v>
      </c>
      <c r="AU133" s="222" t="s">
        <v>88</v>
      </c>
      <c r="AY133" s="17" t="s">
        <v>179</v>
      </c>
      <c r="BE133" s="223">
        <f>IF(N133="základní",J133,0)</f>
        <v>294000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7" t="s">
        <v>88</v>
      </c>
      <c r="BK133" s="223">
        <f>ROUND(I133*H133,2)</f>
        <v>294000</v>
      </c>
      <c r="BL133" s="17" t="s">
        <v>644</v>
      </c>
      <c r="BM133" s="222" t="s">
        <v>831</v>
      </c>
    </row>
    <row r="134" s="2" customFormat="1" ht="6.96" customHeight="1">
      <c r="A134" s="33"/>
      <c r="B134" s="60"/>
      <c r="C134" s="61"/>
      <c r="D134" s="61"/>
      <c r="E134" s="61"/>
      <c r="F134" s="61"/>
      <c r="G134" s="61"/>
      <c r="H134" s="61"/>
      <c r="I134" s="61"/>
      <c r="J134" s="61"/>
      <c r="K134" s="61"/>
      <c r="L134" s="39"/>
      <c r="M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</sheetData>
  <sheetProtection sheet="1" autoFilter="0" formatColumns="0" formatRows="0" objects="1" scenarios="1" spinCount="100000" saltValue="lfHWVS3QptG6NZltNeuFfLOz7REDLNIH4XZxDRmUFT2bcfLFBfIKTES4NdCfmVFRG7PdC1wQqweaIJ/h524tsw==" hashValue="0IsS7MqdL0n/PeRksvI/eQc8Bp+F/PZ0csPhx1fyo8w0SQyTdlqmqyVHOWWEuY+8tWv7ANwhv6ofmJuLhkpmLA==" algorithmName="SHA-512" password="F8A3"/>
  <autoFilter ref="C116:K133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108</v>
      </c>
      <c r="AZ2" s="130" t="s">
        <v>681</v>
      </c>
      <c r="BA2" s="130" t="s">
        <v>1</v>
      </c>
      <c r="BB2" s="130" t="s">
        <v>1</v>
      </c>
      <c r="BC2" s="130" t="s">
        <v>832</v>
      </c>
      <c r="BD2" s="130" t="s">
        <v>90</v>
      </c>
    </row>
    <row r="3" hidden="1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90</v>
      </c>
      <c r="AZ3" s="130" t="s">
        <v>135</v>
      </c>
      <c r="BA3" s="130" t="s">
        <v>1</v>
      </c>
      <c r="BB3" s="130" t="s">
        <v>1</v>
      </c>
      <c r="BC3" s="130" t="s">
        <v>833</v>
      </c>
      <c r="BD3" s="130" t="s">
        <v>90</v>
      </c>
    </row>
    <row r="4" hidden="1" s="1" customFormat="1" ht="24.96" customHeight="1">
      <c r="B4" s="20"/>
      <c r="D4" s="133" t="s">
        <v>116</v>
      </c>
      <c r="L4" s="20"/>
      <c r="M4" s="134" t="s">
        <v>10</v>
      </c>
      <c r="AT4" s="17" t="s">
        <v>4</v>
      </c>
      <c r="AZ4" s="130" t="s">
        <v>686</v>
      </c>
      <c r="BA4" s="130" t="s">
        <v>1</v>
      </c>
      <c r="BB4" s="130" t="s">
        <v>1</v>
      </c>
      <c r="BC4" s="130" t="s">
        <v>8</v>
      </c>
      <c r="BD4" s="130" t="s">
        <v>90</v>
      </c>
    </row>
    <row r="5" hidden="1" s="1" customFormat="1" ht="6.96" customHeight="1">
      <c r="B5" s="20"/>
      <c r="L5" s="20"/>
      <c r="AZ5" s="130" t="s">
        <v>688</v>
      </c>
      <c r="BA5" s="130" t="s">
        <v>1</v>
      </c>
      <c r="BB5" s="130" t="s">
        <v>1</v>
      </c>
      <c r="BC5" s="130" t="s">
        <v>252</v>
      </c>
      <c r="BD5" s="130" t="s">
        <v>90</v>
      </c>
    </row>
    <row r="6" hidden="1" s="1" customFormat="1" ht="12" customHeight="1">
      <c r="B6" s="20"/>
      <c r="D6" s="135" t="s">
        <v>14</v>
      </c>
      <c r="L6" s="20"/>
      <c r="AZ6" s="130" t="s">
        <v>147</v>
      </c>
      <c r="BA6" s="130" t="s">
        <v>1</v>
      </c>
      <c r="BB6" s="130" t="s">
        <v>1</v>
      </c>
      <c r="BC6" s="130" t="s">
        <v>834</v>
      </c>
      <c r="BD6" s="130" t="s">
        <v>90</v>
      </c>
    </row>
    <row r="7" hidden="1" s="1" customFormat="1" ht="16.5" customHeight="1">
      <c r="B7" s="20"/>
      <c r="E7" s="136" t="str">
        <f>'Rekapitulace stavby'!K6</f>
        <v>Rekonstrukce Stránčická - Hrdinů - Soupis prací</v>
      </c>
      <c r="F7" s="135"/>
      <c r="G7" s="135"/>
      <c r="H7" s="135"/>
      <c r="L7" s="20"/>
      <c r="AZ7" s="130" t="s">
        <v>835</v>
      </c>
      <c r="BA7" s="130" t="s">
        <v>1</v>
      </c>
      <c r="BB7" s="130" t="s">
        <v>1</v>
      </c>
      <c r="BC7" s="130" t="s">
        <v>836</v>
      </c>
      <c r="BD7" s="130" t="s">
        <v>90</v>
      </c>
    </row>
    <row r="8" hidden="1" s="2" customFormat="1" ht="12" customHeight="1">
      <c r="A8" s="33"/>
      <c r="B8" s="39"/>
      <c r="C8" s="33"/>
      <c r="D8" s="135" t="s">
        <v>125</v>
      </c>
      <c r="E8" s="33"/>
      <c r="F8" s="33"/>
      <c r="G8" s="33"/>
      <c r="H8" s="33"/>
      <c r="I8" s="33"/>
      <c r="J8" s="33"/>
      <c r="K8" s="33"/>
      <c r="L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Z8" s="130" t="s">
        <v>837</v>
      </c>
      <c r="BA8" s="130" t="s">
        <v>1</v>
      </c>
      <c r="BB8" s="130" t="s">
        <v>1</v>
      </c>
      <c r="BC8" s="130" t="s">
        <v>8</v>
      </c>
      <c r="BD8" s="130" t="s">
        <v>90</v>
      </c>
    </row>
    <row r="9" hidden="1" s="2" customFormat="1" ht="16.5" customHeight="1">
      <c r="A9" s="33"/>
      <c r="B9" s="39"/>
      <c r="C9" s="33"/>
      <c r="D9" s="33"/>
      <c r="E9" s="137" t="s">
        <v>838</v>
      </c>
      <c r="F9" s="33"/>
      <c r="G9" s="33"/>
      <c r="H9" s="33"/>
      <c r="I9" s="33"/>
      <c r="J9" s="33"/>
      <c r="K9" s="33"/>
      <c r="L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hidden="1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hidden="1" s="2" customFormat="1" ht="12" customHeight="1">
      <c r="A11" s="33"/>
      <c r="B11" s="39"/>
      <c r="C11" s="33"/>
      <c r="D11" s="135" t="s">
        <v>16</v>
      </c>
      <c r="E11" s="33"/>
      <c r="F11" s="138" t="s">
        <v>17</v>
      </c>
      <c r="G11" s="33"/>
      <c r="H11" s="33"/>
      <c r="I11" s="135" t="s">
        <v>18</v>
      </c>
      <c r="J11" s="138" t="s">
        <v>1</v>
      </c>
      <c r="K11" s="33"/>
      <c r="L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hidden="1" s="2" customFormat="1" ht="12" customHeight="1">
      <c r="A12" s="33"/>
      <c r="B12" s="39"/>
      <c r="C12" s="33"/>
      <c r="D12" s="135" t="s">
        <v>20</v>
      </c>
      <c r="E12" s="33"/>
      <c r="F12" s="138" t="s">
        <v>21</v>
      </c>
      <c r="G12" s="33"/>
      <c r="H12" s="33"/>
      <c r="I12" s="135" t="s">
        <v>22</v>
      </c>
      <c r="J12" s="139" t="str">
        <f>'Rekapitulace stavby'!AN8</f>
        <v>11. 10. 2023</v>
      </c>
      <c r="K12" s="33"/>
      <c r="L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hidden="1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hidden="1" s="2" customFormat="1" ht="12" customHeight="1">
      <c r="A14" s="33"/>
      <c r="B14" s="39"/>
      <c r="C14" s="33"/>
      <c r="D14" s="135" t="s">
        <v>28</v>
      </c>
      <c r="E14" s="33"/>
      <c r="F14" s="33"/>
      <c r="G14" s="33"/>
      <c r="H14" s="33"/>
      <c r="I14" s="135" t="s">
        <v>29</v>
      </c>
      <c r="J14" s="138" t="s">
        <v>1</v>
      </c>
      <c r="K14" s="33"/>
      <c r="L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hidden="1" s="2" customFormat="1" ht="18" customHeight="1">
      <c r="A15" s="33"/>
      <c r="B15" s="39"/>
      <c r="C15" s="33"/>
      <c r="D15" s="33"/>
      <c r="E15" s="138" t="s">
        <v>30</v>
      </c>
      <c r="F15" s="33"/>
      <c r="G15" s="33"/>
      <c r="H15" s="33"/>
      <c r="I15" s="135" t="s">
        <v>31</v>
      </c>
      <c r="J15" s="138" t="s">
        <v>1</v>
      </c>
      <c r="K15" s="33"/>
      <c r="L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hidden="1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hidden="1" s="2" customFormat="1" ht="12" customHeight="1">
      <c r="A17" s="33"/>
      <c r="B17" s="39"/>
      <c r="C17" s="33"/>
      <c r="D17" s="135" t="s">
        <v>32</v>
      </c>
      <c r="E17" s="33"/>
      <c r="F17" s="33"/>
      <c r="G17" s="33"/>
      <c r="H17" s="33"/>
      <c r="I17" s="135" t="s">
        <v>29</v>
      </c>
      <c r="J17" s="138" t="str">
        <f>'Rekapitulace stavby'!AN13</f>
        <v/>
      </c>
      <c r="K17" s="33"/>
      <c r="L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hidden="1" s="2" customFormat="1" ht="18" customHeight="1">
      <c r="A18" s="33"/>
      <c r="B18" s="39"/>
      <c r="C18" s="33"/>
      <c r="D18" s="33"/>
      <c r="E18" s="138" t="str">
        <f>'Rekapitulace stavby'!E14</f>
        <v xml:space="preserve"> </v>
      </c>
      <c r="F18" s="138"/>
      <c r="G18" s="138"/>
      <c r="H18" s="138"/>
      <c r="I18" s="135" t="s">
        <v>31</v>
      </c>
      <c r="J18" s="138" t="str">
        <f>'Rekapitulace stavby'!AN14</f>
        <v/>
      </c>
      <c r="K18" s="33"/>
      <c r="L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hidden="1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hidden="1" s="2" customFormat="1" ht="12" customHeight="1">
      <c r="A20" s="33"/>
      <c r="B20" s="39"/>
      <c r="C20" s="33"/>
      <c r="D20" s="135" t="s">
        <v>34</v>
      </c>
      <c r="E20" s="33"/>
      <c r="F20" s="33"/>
      <c r="G20" s="33"/>
      <c r="H20" s="33"/>
      <c r="I20" s="135" t="s">
        <v>29</v>
      </c>
      <c r="J20" s="138" t="s">
        <v>1</v>
      </c>
      <c r="K20" s="33"/>
      <c r="L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hidden="1" s="2" customFormat="1" ht="18" customHeight="1">
      <c r="A21" s="33"/>
      <c r="B21" s="39"/>
      <c r="C21" s="33"/>
      <c r="D21" s="33"/>
      <c r="E21" s="138" t="s">
        <v>35</v>
      </c>
      <c r="F21" s="33"/>
      <c r="G21" s="33"/>
      <c r="H21" s="33"/>
      <c r="I21" s="135" t="s">
        <v>31</v>
      </c>
      <c r="J21" s="138" t="s">
        <v>1</v>
      </c>
      <c r="K21" s="33"/>
      <c r="L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hidden="1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hidden="1" s="2" customFormat="1" ht="12" customHeight="1">
      <c r="A23" s="33"/>
      <c r="B23" s="39"/>
      <c r="C23" s="33"/>
      <c r="D23" s="135" t="s">
        <v>37</v>
      </c>
      <c r="E23" s="33"/>
      <c r="F23" s="33"/>
      <c r="G23" s="33"/>
      <c r="H23" s="33"/>
      <c r="I23" s="135" t="s">
        <v>29</v>
      </c>
      <c r="J23" s="138" t="s">
        <v>1</v>
      </c>
      <c r="K23" s="33"/>
      <c r="L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hidden="1" s="2" customFormat="1" ht="18" customHeight="1">
      <c r="A24" s="33"/>
      <c r="B24" s="39"/>
      <c r="C24" s="33"/>
      <c r="D24" s="33"/>
      <c r="E24" s="138" t="s">
        <v>38</v>
      </c>
      <c r="F24" s="33"/>
      <c r="G24" s="33"/>
      <c r="H24" s="33"/>
      <c r="I24" s="135" t="s">
        <v>31</v>
      </c>
      <c r="J24" s="138" t="s">
        <v>1</v>
      </c>
      <c r="K24" s="33"/>
      <c r="L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hidden="1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hidden="1" s="2" customFormat="1" ht="12" customHeight="1">
      <c r="A26" s="33"/>
      <c r="B26" s="39"/>
      <c r="C26" s="33"/>
      <c r="D26" s="135" t="s">
        <v>39</v>
      </c>
      <c r="E26" s="33"/>
      <c r="F26" s="33"/>
      <c r="G26" s="33"/>
      <c r="H26" s="33"/>
      <c r="I26" s="33"/>
      <c r="J26" s="33"/>
      <c r="K26" s="33"/>
      <c r="L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hidden="1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hidden="1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hidden="1" s="2" customFormat="1" ht="6.96" customHeight="1">
      <c r="A29" s="33"/>
      <c r="B29" s="39"/>
      <c r="C29" s="33"/>
      <c r="D29" s="144"/>
      <c r="E29" s="144"/>
      <c r="F29" s="144"/>
      <c r="G29" s="144"/>
      <c r="H29" s="144"/>
      <c r="I29" s="144"/>
      <c r="J29" s="144"/>
      <c r="K29" s="144"/>
      <c r="L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hidden="1" s="2" customFormat="1" ht="25.44" customHeight="1">
      <c r="A30" s="33"/>
      <c r="B30" s="39"/>
      <c r="C30" s="33"/>
      <c r="D30" s="145" t="s">
        <v>40</v>
      </c>
      <c r="E30" s="33"/>
      <c r="F30" s="33"/>
      <c r="G30" s="33"/>
      <c r="H30" s="33"/>
      <c r="I30" s="33"/>
      <c r="J30" s="146">
        <f>ROUND(J122, 2)</f>
        <v>0</v>
      </c>
      <c r="K30" s="33"/>
      <c r="L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hidden="1" s="2" customFormat="1" ht="6.96" customHeight="1">
      <c r="A31" s="33"/>
      <c r="B31" s="39"/>
      <c r="C31" s="33"/>
      <c r="D31" s="144"/>
      <c r="E31" s="144"/>
      <c r="F31" s="144"/>
      <c r="G31" s="144"/>
      <c r="H31" s="144"/>
      <c r="I31" s="144"/>
      <c r="J31" s="144"/>
      <c r="K31" s="144"/>
      <c r="L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hidden="1" s="2" customFormat="1" ht="14.4" customHeight="1">
      <c r="A32" s="33"/>
      <c r="B32" s="39"/>
      <c r="C32" s="33"/>
      <c r="D32" s="33"/>
      <c r="E32" s="33"/>
      <c r="F32" s="147" t="s">
        <v>42</v>
      </c>
      <c r="G32" s="33"/>
      <c r="H32" s="33"/>
      <c r="I32" s="147" t="s">
        <v>41</v>
      </c>
      <c r="J32" s="147" t="s">
        <v>43</v>
      </c>
      <c r="K32" s="33"/>
      <c r="L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hidden="1" s="2" customFormat="1" ht="14.4" customHeight="1">
      <c r="A33" s="33"/>
      <c r="B33" s="39"/>
      <c r="C33" s="33"/>
      <c r="D33" s="148" t="s">
        <v>44</v>
      </c>
      <c r="E33" s="135" t="s">
        <v>45</v>
      </c>
      <c r="F33" s="149">
        <f>ROUND((SUM(BE122:BE190)),  2)</f>
        <v>0</v>
      </c>
      <c r="G33" s="33"/>
      <c r="H33" s="33"/>
      <c r="I33" s="150">
        <v>0.20999999999999999</v>
      </c>
      <c r="J33" s="149">
        <f>ROUND(((SUM(BE122:BE190))*I33),  2)</f>
        <v>0</v>
      </c>
      <c r="K33" s="33"/>
      <c r="L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hidden="1" s="2" customFormat="1" ht="14.4" customHeight="1">
      <c r="A34" s="33"/>
      <c r="B34" s="39"/>
      <c r="C34" s="33"/>
      <c r="D34" s="33"/>
      <c r="E34" s="135" t="s">
        <v>46</v>
      </c>
      <c r="F34" s="149">
        <f>ROUND((SUM(BF122:BF190)),  2)</f>
        <v>0</v>
      </c>
      <c r="G34" s="33"/>
      <c r="H34" s="33"/>
      <c r="I34" s="150">
        <v>0.14999999999999999</v>
      </c>
      <c r="J34" s="149">
        <f>ROUND(((SUM(BF122:BF190))*I34),  2)</f>
        <v>0</v>
      </c>
      <c r="K34" s="33"/>
      <c r="L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5" t="s">
        <v>47</v>
      </c>
      <c r="F35" s="149">
        <f>ROUND((SUM(BG122:BG190)),  2)</f>
        <v>0</v>
      </c>
      <c r="G35" s="33"/>
      <c r="H35" s="33"/>
      <c r="I35" s="150">
        <v>0.20999999999999999</v>
      </c>
      <c r="J35" s="149">
        <f>0</f>
        <v>0</v>
      </c>
      <c r="K35" s="33"/>
      <c r="L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5" t="s">
        <v>48</v>
      </c>
      <c r="F36" s="149">
        <f>ROUND((SUM(BH122:BH190)),  2)</f>
        <v>0</v>
      </c>
      <c r="G36" s="33"/>
      <c r="H36" s="33"/>
      <c r="I36" s="150">
        <v>0.14999999999999999</v>
      </c>
      <c r="J36" s="149">
        <f>0</f>
        <v>0</v>
      </c>
      <c r="K36" s="33"/>
      <c r="L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5" t="s">
        <v>49</v>
      </c>
      <c r="F37" s="149">
        <f>ROUND((SUM(BI122:BI190)),  2)</f>
        <v>0</v>
      </c>
      <c r="G37" s="33"/>
      <c r="H37" s="33"/>
      <c r="I37" s="150">
        <v>0</v>
      </c>
      <c r="J37" s="149">
        <f>0</f>
        <v>0</v>
      </c>
      <c r="K37" s="33"/>
      <c r="L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25.44" customHeight="1">
      <c r="A39" s="33"/>
      <c r="B39" s="39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57"/>
      <c r="D50" s="158" t="s">
        <v>53</v>
      </c>
      <c r="E50" s="159"/>
      <c r="F50" s="159"/>
      <c r="G50" s="158" t="s">
        <v>54</v>
      </c>
      <c r="H50" s="159"/>
      <c r="I50" s="159"/>
      <c r="J50" s="159"/>
      <c r="K50" s="159"/>
      <c r="L50" s="57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3"/>
      <c r="B61" s="39"/>
      <c r="C61" s="33"/>
      <c r="D61" s="160" t="s">
        <v>55</v>
      </c>
      <c r="E61" s="161"/>
      <c r="F61" s="162" t="s">
        <v>56</v>
      </c>
      <c r="G61" s="160" t="s">
        <v>55</v>
      </c>
      <c r="H61" s="161"/>
      <c r="I61" s="161"/>
      <c r="J61" s="163" t="s">
        <v>56</v>
      </c>
      <c r="K61" s="161"/>
      <c r="L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3"/>
      <c r="B65" s="39"/>
      <c r="C65" s="33"/>
      <c r="D65" s="158" t="s">
        <v>57</v>
      </c>
      <c r="E65" s="164"/>
      <c r="F65" s="164"/>
      <c r="G65" s="158" t="s">
        <v>58</v>
      </c>
      <c r="H65" s="164"/>
      <c r="I65" s="164"/>
      <c r="J65" s="164"/>
      <c r="K65" s="164"/>
      <c r="L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3"/>
      <c r="B76" s="39"/>
      <c r="C76" s="33"/>
      <c r="D76" s="160" t="s">
        <v>55</v>
      </c>
      <c r="E76" s="161"/>
      <c r="F76" s="162" t="s">
        <v>56</v>
      </c>
      <c r="G76" s="160" t="s">
        <v>55</v>
      </c>
      <c r="H76" s="161"/>
      <c r="I76" s="161"/>
      <c r="J76" s="163" t="s">
        <v>56</v>
      </c>
      <c r="K76" s="161"/>
      <c r="L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hidden="1" s="2" customFormat="1" ht="14.4" customHeight="1">
      <c r="A77" s="33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hidden="1"/>
    <row r="79" hidden="1"/>
    <row r="80" hidden="1"/>
    <row r="81" hidden="1" s="2" customFormat="1" ht="6.96" customHeight="1">
      <c r="A81" s="33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hidden="1" s="2" customFormat="1" ht="24.96" customHeight="1">
      <c r="A82" s="33"/>
      <c r="B82" s="34"/>
      <c r="C82" s="23" t="s">
        <v>153</v>
      </c>
      <c r="D82" s="35"/>
      <c r="E82" s="35"/>
      <c r="F82" s="35"/>
      <c r="G82" s="35"/>
      <c r="H82" s="35"/>
      <c r="I82" s="35"/>
      <c r="J82" s="35"/>
      <c r="K82" s="35"/>
      <c r="L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hidden="1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hidden="1" s="2" customFormat="1" ht="12" customHeight="1">
      <c r="A84" s="33"/>
      <c r="B84" s="34"/>
      <c r="C84" s="29" t="s">
        <v>14</v>
      </c>
      <c r="D84" s="35"/>
      <c r="E84" s="35"/>
      <c r="F84" s="35"/>
      <c r="G84" s="35"/>
      <c r="H84" s="35"/>
      <c r="I84" s="35"/>
      <c r="J84" s="35"/>
      <c r="K84" s="35"/>
      <c r="L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hidden="1" s="2" customFormat="1" ht="16.5" customHeight="1">
      <c r="A85" s="33"/>
      <c r="B85" s="34"/>
      <c r="C85" s="35"/>
      <c r="D85" s="35"/>
      <c r="E85" s="169" t="str">
        <f>E7</f>
        <v>Rekonstrukce Stránčická - Hrdinů - Soupis prací</v>
      </c>
      <c r="F85" s="29"/>
      <c r="G85" s="29"/>
      <c r="H85" s="29"/>
      <c r="I85" s="35"/>
      <c r="J85" s="35"/>
      <c r="K85" s="35"/>
      <c r="L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hidden="1" s="2" customFormat="1" ht="12" customHeight="1">
      <c r="A86" s="33"/>
      <c r="B86" s="34"/>
      <c r="C86" s="29" t="s">
        <v>125</v>
      </c>
      <c r="D86" s="35"/>
      <c r="E86" s="35"/>
      <c r="F86" s="35"/>
      <c r="G86" s="35"/>
      <c r="H86" s="35"/>
      <c r="I86" s="35"/>
      <c r="J86" s="35"/>
      <c r="K86" s="35"/>
      <c r="L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hidden="1" s="2" customFormat="1" ht="16.5" customHeight="1">
      <c r="A87" s="33"/>
      <c r="B87" s="34"/>
      <c r="C87" s="35"/>
      <c r="D87" s="35"/>
      <c r="E87" s="70" t="str">
        <f>E9</f>
        <v xml:space="preserve">SO 111 - SO 111  Chodníky v katastru Stránčic</v>
      </c>
      <c r="F87" s="35"/>
      <c r="G87" s="35"/>
      <c r="H87" s="35"/>
      <c r="I87" s="35"/>
      <c r="J87" s="35"/>
      <c r="K87" s="35"/>
      <c r="L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hidden="1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hidden="1" s="2" customFormat="1" ht="12" customHeight="1">
      <c r="A89" s="33"/>
      <c r="B89" s="34"/>
      <c r="C89" s="29" t="s">
        <v>20</v>
      </c>
      <c r="D89" s="35"/>
      <c r="E89" s="35"/>
      <c r="F89" s="26" t="str">
        <f>F12</f>
        <v>k.ú. Všestary, Stránčice</v>
      </c>
      <c r="G89" s="35"/>
      <c r="H89" s="35"/>
      <c r="I89" s="29" t="s">
        <v>22</v>
      </c>
      <c r="J89" s="73" t="str">
        <f>IF(J12="","",J12)</f>
        <v>11. 10. 2023</v>
      </c>
      <c r="K89" s="35"/>
      <c r="L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hidden="1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hidden="1" s="2" customFormat="1" ht="15.15" customHeight="1">
      <c r="A91" s="33"/>
      <c r="B91" s="34"/>
      <c r="C91" s="29" t="s">
        <v>28</v>
      </c>
      <c r="D91" s="35"/>
      <c r="E91" s="35"/>
      <c r="F91" s="26" t="str">
        <f>E15</f>
        <v>Obec Všestary</v>
      </c>
      <c r="G91" s="35"/>
      <c r="H91" s="35"/>
      <c r="I91" s="29" t="s">
        <v>34</v>
      </c>
      <c r="J91" s="31" t="str">
        <f>E21</f>
        <v>ing. Miroslav Dvořan</v>
      </c>
      <c r="K91" s="35"/>
      <c r="L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hidden="1" s="2" customFormat="1" ht="15.15" customHeight="1">
      <c r="A92" s="33"/>
      <c r="B92" s="34"/>
      <c r="C92" s="29" t="s">
        <v>32</v>
      </c>
      <c r="D92" s="35"/>
      <c r="E92" s="35"/>
      <c r="F92" s="26" t="str">
        <f>IF(E18="","",E18)</f>
        <v xml:space="preserve"> </v>
      </c>
      <c r="G92" s="35"/>
      <c r="H92" s="35"/>
      <c r="I92" s="29" t="s">
        <v>37</v>
      </c>
      <c r="J92" s="31" t="str">
        <f>E24</f>
        <v>Roman Valík</v>
      </c>
      <c r="K92" s="35"/>
      <c r="L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hidden="1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hidden="1" s="2" customFormat="1" ht="29.28" customHeight="1">
      <c r="A94" s="33"/>
      <c r="B94" s="34"/>
      <c r="C94" s="170" t="s">
        <v>154</v>
      </c>
      <c r="D94" s="171"/>
      <c r="E94" s="171"/>
      <c r="F94" s="171"/>
      <c r="G94" s="171"/>
      <c r="H94" s="171"/>
      <c r="I94" s="171"/>
      <c r="J94" s="172" t="s">
        <v>155</v>
      </c>
      <c r="K94" s="171"/>
      <c r="L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hidden="1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hidden="1" s="2" customFormat="1" ht="22.8" customHeight="1">
      <c r="A96" s="33"/>
      <c r="B96" s="34"/>
      <c r="C96" s="173" t="s">
        <v>156</v>
      </c>
      <c r="D96" s="35"/>
      <c r="E96" s="35"/>
      <c r="F96" s="35"/>
      <c r="G96" s="35"/>
      <c r="H96" s="35"/>
      <c r="I96" s="35"/>
      <c r="J96" s="104">
        <f>J122</f>
        <v>0</v>
      </c>
      <c r="K96" s="35"/>
      <c r="L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7" t="s">
        <v>157</v>
      </c>
    </row>
    <row r="97" hidden="1" s="9" customFormat="1" ht="24.96" customHeight="1">
      <c r="A97" s="9"/>
      <c r="B97" s="174"/>
      <c r="C97" s="175"/>
      <c r="D97" s="176" t="s">
        <v>158</v>
      </c>
      <c r="E97" s="177"/>
      <c r="F97" s="177"/>
      <c r="G97" s="177"/>
      <c r="H97" s="177"/>
      <c r="I97" s="177"/>
      <c r="J97" s="178">
        <f>J123</f>
        <v>0</v>
      </c>
      <c r="K97" s="175"/>
      <c r="L97" s="17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0"/>
      <c r="C98" s="181"/>
      <c r="D98" s="182" t="s">
        <v>159</v>
      </c>
      <c r="E98" s="183"/>
      <c r="F98" s="183"/>
      <c r="G98" s="183"/>
      <c r="H98" s="183"/>
      <c r="I98" s="183"/>
      <c r="J98" s="184">
        <f>J124</f>
        <v>0</v>
      </c>
      <c r="K98" s="181"/>
      <c r="L98" s="18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0"/>
      <c r="C99" s="181"/>
      <c r="D99" s="182" t="s">
        <v>839</v>
      </c>
      <c r="E99" s="183"/>
      <c r="F99" s="183"/>
      <c r="G99" s="183"/>
      <c r="H99" s="183"/>
      <c r="I99" s="183"/>
      <c r="J99" s="184">
        <f>J161</f>
        <v>0</v>
      </c>
      <c r="K99" s="181"/>
      <c r="L99" s="18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0"/>
      <c r="C100" s="181"/>
      <c r="D100" s="182" t="s">
        <v>161</v>
      </c>
      <c r="E100" s="183"/>
      <c r="F100" s="183"/>
      <c r="G100" s="183"/>
      <c r="H100" s="183"/>
      <c r="I100" s="183"/>
      <c r="J100" s="184">
        <f>J165</f>
        <v>0</v>
      </c>
      <c r="K100" s="181"/>
      <c r="L100" s="18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0"/>
      <c r="C101" s="181"/>
      <c r="D101" s="182" t="s">
        <v>162</v>
      </c>
      <c r="E101" s="183"/>
      <c r="F101" s="183"/>
      <c r="G101" s="183"/>
      <c r="H101" s="183"/>
      <c r="I101" s="183"/>
      <c r="J101" s="184">
        <f>J182</f>
        <v>0</v>
      </c>
      <c r="K101" s="181"/>
      <c r="L101" s="18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0"/>
      <c r="C102" s="181"/>
      <c r="D102" s="182" t="s">
        <v>163</v>
      </c>
      <c r="E102" s="183"/>
      <c r="F102" s="183"/>
      <c r="G102" s="183"/>
      <c r="H102" s="183"/>
      <c r="I102" s="183"/>
      <c r="J102" s="184">
        <f>J186</f>
        <v>0</v>
      </c>
      <c r="K102" s="181"/>
      <c r="L102" s="18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2" customFormat="1" ht="21.84" customHeight="1">
      <c r="A103" s="33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57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hidden="1" s="2" customFormat="1" ht="6.96" customHeight="1">
      <c r="A104" s="33"/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hidden="1"/>
    <row r="106" hidden="1"/>
    <row r="107" hidden="1"/>
    <row r="108" s="2" customFormat="1" ht="6.96" customHeight="1">
      <c r="A108" s="33"/>
      <c r="B108" s="62"/>
      <c r="C108" s="63"/>
      <c r="D108" s="63"/>
      <c r="E108" s="63"/>
      <c r="F108" s="63"/>
      <c r="G108" s="63"/>
      <c r="H108" s="63"/>
      <c r="I108" s="63"/>
      <c r="J108" s="63"/>
      <c r="K108" s="63"/>
      <c r="L108" s="57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24.96" customHeight="1">
      <c r="A109" s="33"/>
      <c r="B109" s="34"/>
      <c r="C109" s="23" t="s">
        <v>164</v>
      </c>
      <c r="D109" s="35"/>
      <c r="E109" s="35"/>
      <c r="F109" s="35"/>
      <c r="G109" s="35"/>
      <c r="H109" s="35"/>
      <c r="I109" s="35"/>
      <c r="J109" s="35"/>
      <c r="K109" s="35"/>
      <c r="L109" s="57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6.96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12" customHeight="1">
      <c r="A111" s="33"/>
      <c r="B111" s="34"/>
      <c r="C111" s="29" t="s">
        <v>14</v>
      </c>
      <c r="D111" s="35"/>
      <c r="E111" s="35"/>
      <c r="F111" s="35"/>
      <c r="G111" s="35"/>
      <c r="H111" s="35"/>
      <c r="I111" s="35"/>
      <c r="J111" s="35"/>
      <c r="K111" s="35"/>
      <c r="L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16.5" customHeight="1">
      <c r="A112" s="33"/>
      <c r="B112" s="34"/>
      <c r="C112" s="35"/>
      <c r="D112" s="35"/>
      <c r="E112" s="169" t="str">
        <f>E7</f>
        <v>Rekonstrukce Stránčická - Hrdinů - Soupis prací</v>
      </c>
      <c r="F112" s="29"/>
      <c r="G112" s="29"/>
      <c r="H112" s="29"/>
      <c r="I112" s="35"/>
      <c r="J112" s="35"/>
      <c r="K112" s="35"/>
      <c r="L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9" t="s">
        <v>125</v>
      </c>
      <c r="D113" s="35"/>
      <c r="E113" s="35"/>
      <c r="F113" s="35"/>
      <c r="G113" s="35"/>
      <c r="H113" s="35"/>
      <c r="I113" s="35"/>
      <c r="J113" s="35"/>
      <c r="K113" s="35"/>
      <c r="L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70" t="str">
        <f>E9</f>
        <v xml:space="preserve">SO 111 - SO 111  Chodníky v katastru Stránčic</v>
      </c>
      <c r="F114" s="35"/>
      <c r="G114" s="35"/>
      <c r="H114" s="35"/>
      <c r="I114" s="35"/>
      <c r="J114" s="35"/>
      <c r="K114" s="35"/>
      <c r="L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6.96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2" customHeight="1">
      <c r="A116" s="33"/>
      <c r="B116" s="34"/>
      <c r="C116" s="29" t="s">
        <v>20</v>
      </c>
      <c r="D116" s="35"/>
      <c r="E116" s="35"/>
      <c r="F116" s="26" t="str">
        <f>F12</f>
        <v>k.ú. Všestary, Stránčice</v>
      </c>
      <c r="G116" s="35"/>
      <c r="H116" s="35"/>
      <c r="I116" s="29" t="s">
        <v>22</v>
      </c>
      <c r="J116" s="73" t="str">
        <f>IF(J12="","",J12)</f>
        <v>11. 10. 2023</v>
      </c>
      <c r="K116" s="35"/>
      <c r="L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5.15" customHeight="1">
      <c r="A118" s="33"/>
      <c r="B118" s="34"/>
      <c r="C118" s="29" t="s">
        <v>28</v>
      </c>
      <c r="D118" s="35"/>
      <c r="E118" s="35"/>
      <c r="F118" s="26" t="str">
        <f>E15</f>
        <v>Obec Všestary</v>
      </c>
      <c r="G118" s="35"/>
      <c r="H118" s="35"/>
      <c r="I118" s="29" t="s">
        <v>34</v>
      </c>
      <c r="J118" s="31" t="str">
        <f>E21</f>
        <v>ing. Miroslav Dvořan</v>
      </c>
      <c r="K118" s="35"/>
      <c r="L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15.15" customHeight="1">
      <c r="A119" s="33"/>
      <c r="B119" s="34"/>
      <c r="C119" s="29" t="s">
        <v>32</v>
      </c>
      <c r="D119" s="35"/>
      <c r="E119" s="35"/>
      <c r="F119" s="26" t="str">
        <f>IF(E18="","",E18)</f>
        <v xml:space="preserve"> </v>
      </c>
      <c r="G119" s="35"/>
      <c r="H119" s="35"/>
      <c r="I119" s="29" t="s">
        <v>37</v>
      </c>
      <c r="J119" s="31" t="str">
        <f>E24</f>
        <v>Roman Valík</v>
      </c>
      <c r="K119" s="35"/>
      <c r="L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0.32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11" customFormat="1" ht="29.28" customHeight="1">
      <c r="A121" s="186"/>
      <c r="B121" s="187"/>
      <c r="C121" s="188" t="s">
        <v>165</v>
      </c>
      <c r="D121" s="189" t="s">
        <v>65</v>
      </c>
      <c r="E121" s="189" t="s">
        <v>61</v>
      </c>
      <c r="F121" s="189" t="s">
        <v>62</v>
      </c>
      <c r="G121" s="189" t="s">
        <v>166</v>
      </c>
      <c r="H121" s="189" t="s">
        <v>167</v>
      </c>
      <c r="I121" s="189" t="s">
        <v>168</v>
      </c>
      <c r="J121" s="189" t="s">
        <v>155</v>
      </c>
      <c r="K121" s="190" t="s">
        <v>169</v>
      </c>
      <c r="L121" s="191"/>
      <c r="M121" s="94" t="s">
        <v>1</v>
      </c>
      <c r="N121" s="95" t="s">
        <v>44</v>
      </c>
      <c r="O121" s="95" t="s">
        <v>170</v>
      </c>
      <c r="P121" s="95" t="s">
        <v>171</v>
      </c>
      <c r="Q121" s="95" t="s">
        <v>172</v>
      </c>
      <c r="R121" s="95" t="s">
        <v>173</v>
      </c>
      <c r="S121" s="95" t="s">
        <v>174</v>
      </c>
      <c r="T121" s="96" t="s">
        <v>175</v>
      </c>
      <c r="U121" s="186"/>
      <c r="V121" s="186"/>
      <c r="W121" s="186"/>
      <c r="X121" s="186"/>
      <c r="Y121" s="186"/>
      <c r="Z121" s="186"/>
      <c r="AA121" s="186"/>
      <c r="AB121" s="186"/>
      <c r="AC121" s="186"/>
      <c r="AD121" s="186"/>
      <c r="AE121" s="186"/>
    </row>
    <row r="122" s="2" customFormat="1" ht="22.8" customHeight="1">
      <c r="A122" s="33"/>
      <c r="B122" s="34"/>
      <c r="C122" s="101" t="s">
        <v>176</v>
      </c>
      <c r="D122" s="35"/>
      <c r="E122" s="35"/>
      <c r="F122" s="35"/>
      <c r="G122" s="35"/>
      <c r="H122" s="35"/>
      <c r="I122" s="35"/>
      <c r="J122" s="192">
        <f>BK122</f>
        <v>0</v>
      </c>
      <c r="K122" s="35"/>
      <c r="L122" s="39"/>
      <c r="M122" s="97"/>
      <c r="N122" s="193"/>
      <c r="O122" s="98"/>
      <c r="P122" s="194">
        <f>P123</f>
        <v>417.14825300000001</v>
      </c>
      <c r="Q122" s="98"/>
      <c r="R122" s="194">
        <f>R123</f>
        <v>65.409010000000009</v>
      </c>
      <c r="S122" s="98"/>
      <c r="T122" s="195">
        <f>T123</f>
        <v>1.98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7" t="s">
        <v>79</v>
      </c>
      <c r="AU122" s="17" t="s">
        <v>157</v>
      </c>
      <c r="BK122" s="196">
        <f>BK123</f>
        <v>0</v>
      </c>
    </row>
    <row r="123" s="12" customFormat="1" ht="25.92" customHeight="1">
      <c r="A123" s="12"/>
      <c r="B123" s="197"/>
      <c r="C123" s="198"/>
      <c r="D123" s="199" t="s">
        <v>79</v>
      </c>
      <c r="E123" s="200" t="s">
        <v>177</v>
      </c>
      <c r="F123" s="200" t="s">
        <v>178</v>
      </c>
      <c r="G123" s="198"/>
      <c r="H123" s="198"/>
      <c r="I123" s="198"/>
      <c r="J123" s="201">
        <f>BK123</f>
        <v>0</v>
      </c>
      <c r="K123" s="198"/>
      <c r="L123" s="202"/>
      <c r="M123" s="203"/>
      <c r="N123" s="204"/>
      <c r="O123" s="204"/>
      <c r="P123" s="205">
        <f>P124+P161+P165+P182+P186</f>
        <v>417.14825300000001</v>
      </c>
      <c r="Q123" s="204"/>
      <c r="R123" s="205">
        <f>R124+R161+R165+R182+R186</f>
        <v>65.409010000000009</v>
      </c>
      <c r="S123" s="204"/>
      <c r="T123" s="206">
        <f>T124+T161+T165+T182+T186</f>
        <v>1.98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7" t="s">
        <v>88</v>
      </c>
      <c r="AT123" s="208" t="s">
        <v>79</v>
      </c>
      <c r="AU123" s="208" t="s">
        <v>80</v>
      </c>
      <c r="AY123" s="207" t="s">
        <v>179</v>
      </c>
      <c r="BK123" s="209">
        <f>BK124+BK161+BK165+BK182+BK186</f>
        <v>0</v>
      </c>
    </row>
    <row r="124" s="12" customFormat="1" ht="22.8" customHeight="1">
      <c r="A124" s="12"/>
      <c r="B124" s="197"/>
      <c r="C124" s="198"/>
      <c r="D124" s="199" t="s">
        <v>79</v>
      </c>
      <c r="E124" s="210" t="s">
        <v>88</v>
      </c>
      <c r="F124" s="210" t="s">
        <v>180</v>
      </c>
      <c r="G124" s="198"/>
      <c r="H124" s="198"/>
      <c r="I124" s="198"/>
      <c r="J124" s="211">
        <f>BK124</f>
        <v>0</v>
      </c>
      <c r="K124" s="198"/>
      <c r="L124" s="202"/>
      <c r="M124" s="203"/>
      <c r="N124" s="204"/>
      <c r="O124" s="204"/>
      <c r="P124" s="205">
        <f>SUM(P125:P160)</f>
        <v>256.87688000000003</v>
      </c>
      <c r="Q124" s="204"/>
      <c r="R124" s="205">
        <f>SUM(R125:R160)</f>
        <v>2.25075</v>
      </c>
      <c r="S124" s="204"/>
      <c r="T124" s="206">
        <f>SUM(T125:T160)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7" t="s">
        <v>88</v>
      </c>
      <c r="AT124" s="208" t="s">
        <v>79</v>
      </c>
      <c r="AU124" s="208" t="s">
        <v>88</v>
      </c>
      <c r="AY124" s="207" t="s">
        <v>179</v>
      </c>
      <c r="BK124" s="209">
        <f>SUM(BK125:BK160)</f>
        <v>0</v>
      </c>
    </row>
    <row r="125" s="2" customFormat="1" ht="37.8" customHeight="1">
      <c r="A125" s="33"/>
      <c r="B125" s="34"/>
      <c r="C125" s="212" t="s">
        <v>88</v>
      </c>
      <c r="D125" s="212" t="s">
        <v>181</v>
      </c>
      <c r="E125" s="213" t="s">
        <v>840</v>
      </c>
      <c r="F125" s="214" t="s">
        <v>841</v>
      </c>
      <c r="G125" s="215" t="s">
        <v>208</v>
      </c>
      <c r="H125" s="216">
        <v>95.920000000000002</v>
      </c>
      <c r="I125" s="217">
        <v>0</v>
      </c>
      <c r="J125" s="217">
        <f>ROUND(I125*H125,2)</f>
        <v>0</v>
      </c>
      <c r="K125" s="214" t="s">
        <v>185</v>
      </c>
      <c r="L125" s="39"/>
      <c r="M125" s="218" t="s">
        <v>1</v>
      </c>
      <c r="N125" s="219" t="s">
        <v>45</v>
      </c>
      <c r="O125" s="220">
        <v>2.1019999999999999</v>
      </c>
      <c r="P125" s="220">
        <f>O125*H125</f>
        <v>201.62384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22" t="s">
        <v>186</v>
      </c>
      <c r="AT125" s="222" t="s">
        <v>181</v>
      </c>
      <c r="AU125" s="222" t="s">
        <v>90</v>
      </c>
      <c r="AY125" s="17" t="s">
        <v>179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7" t="s">
        <v>88</v>
      </c>
      <c r="BK125" s="223">
        <f>ROUND(I125*H125,2)</f>
        <v>0</v>
      </c>
      <c r="BL125" s="17" t="s">
        <v>186</v>
      </c>
      <c r="BM125" s="222" t="s">
        <v>842</v>
      </c>
    </row>
    <row r="126" s="14" customFormat="1">
      <c r="A126" s="14"/>
      <c r="B126" s="234"/>
      <c r="C126" s="235"/>
      <c r="D126" s="226" t="s">
        <v>188</v>
      </c>
      <c r="E126" s="236" t="s">
        <v>835</v>
      </c>
      <c r="F126" s="237" t="s">
        <v>843</v>
      </c>
      <c r="G126" s="235"/>
      <c r="H126" s="238">
        <v>95.920000000000002</v>
      </c>
      <c r="I126" s="235"/>
      <c r="J126" s="235"/>
      <c r="K126" s="235"/>
      <c r="L126" s="239"/>
      <c r="M126" s="240"/>
      <c r="N126" s="241"/>
      <c r="O126" s="241"/>
      <c r="P126" s="241"/>
      <c r="Q126" s="241"/>
      <c r="R126" s="241"/>
      <c r="S126" s="241"/>
      <c r="T126" s="24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3" t="s">
        <v>188</v>
      </c>
      <c r="AU126" s="243" t="s">
        <v>90</v>
      </c>
      <c r="AV126" s="14" t="s">
        <v>90</v>
      </c>
      <c r="AW126" s="14" t="s">
        <v>36</v>
      </c>
      <c r="AX126" s="14" t="s">
        <v>88</v>
      </c>
      <c r="AY126" s="243" t="s">
        <v>179</v>
      </c>
    </row>
    <row r="127" s="2" customFormat="1" ht="33" customHeight="1">
      <c r="A127" s="33"/>
      <c r="B127" s="34"/>
      <c r="C127" s="212" t="s">
        <v>90</v>
      </c>
      <c r="D127" s="212" t="s">
        <v>181</v>
      </c>
      <c r="E127" s="213" t="s">
        <v>212</v>
      </c>
      <c r="F127" s="214" t="s">
        <v>213</v>
      </c>
      <c r="G127" s="215" t="s">
        <v>208</v>
      </c>
      <c r="H127" s="216">
        <v>30.800000000000001</v>
      </c>
      <c r="I127" s="217">
        <v>0</v>
      </c>
      <c r="J127" s="217">
        <f>ROUND(I127*H127,2)</f>
        <v>0</v>
      </c>
      <c r="K127" s="214" t="s">
        <v>185</v>
      </c>
      <c r="L127" s="39"/>
      <c r="M127" s="218" t="s">
        <v>1</v>
      </c>
      <c r="N127" s="219" t="s">
        <v>45</v>
      </c>
      <c r="O127" s="220">
        <v>0.83399999999999996</v>
      </c>
      <c r="P127" s="220">
        <f>O127*H127</f>
        <v>25.687200000000001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22" t="s">
        <v>186</v>
      </c>
      <c r="AT127" s="222" t="s">
        <v>181</v>
      </c>
      <c r="AU127" s="222" t="s">
        <v>90</v>
      </c>
      <c r="AY127" s="17" t="s">
        <v>179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7" t="s">
        <v>88</v>
      </c>
      <c r="BK127" s="223">
        <f>ROUND(I127*H127,2)</f>
        <v>0</v>
      </c>
      <c r="BL127" s="17" t="s">
        <v>186</v>
      </c>
      <c r="BM127" s="222" t="s">
        <v>844</v>
      </c>
    </row>
    <row r="128" s="14" customFormat="1">
      <c r="A128" s="14"/>
      <c r="B128" s="234"/>
      <c r="C128" s="235"/>
      <c r="D128" s="226" t="s">
        <v>188</v>
      </c>
      <c r="E128" s="236" t="s">
        <v>845</v>
      </c>
      <c r="F128" s="237" t="s">
        <v>846</v>
      </c>
      <c r="G128" s="235"/>
      <c r="H128" s="238">
        <v>30.800000000000001</v>
      </c>
      <c r="I128" s="235"/>
      <c r="J128" s="235"/>
      <c r="K128" s="235"/>
      <c r="L128" s="239"/>
      <c r="M128" s="240"/>
      <c r="N128" s="241"/>
      <c r="O128" s="241"/>
      <c r="P128" s="241"/>
      <c r="Q128" s="241"/>
      <c r="R128" s="241"/>
      <c r="S128" s="241"/>
      <c r="T128" s="24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3" t="s">
        <v>188</v>
      </c>
      <c r="AU128" s="243" t="s">
        <v>90</v>
      </c>
      <c r="AV128" s="14" t="s">
        <v>90</v>
      </c>
      <c r="AW128" s="14" t="s">
        <v>36</v>
      </c>
      <c r="AX128" s="14" t="s">
        <v>88</v>
      </c>
      <c r="AY128" s="243" t="s">
        <v>179</v>
      </c>
    </row>
    <row r="129" s="2" customFormat="1" ht="37.8" customHeight="1">
      <c r="A129" s="33"/>
      <c r="B129" s="34"/>
      <c r="C129" s="212" t="s">
        <v>195</v>
      </c>
      <c r="D129" s="212" t="s">
        <v>181</v>
      </c>
      <c r="E129" s="213" t="s">
        <v>696</v>
      </c>
      <c r="F129" s="214" t="s">
        <v>697</v>
      </c>
      <c r="G129" s="215" t="s">
        <v>208</v>
      </c>
      <c r="H129" s="216">
        <v>15</v>
      </c>
      <c r="I129" s="217">
        <v>0</v>
      </c>
      <c r="J129" s="217">
        <f>ROUND(I129*H129,2)</f>
        <v>0</v>
      </c>
      <c r="K129" s="214" t="s">
        <v>185</v>
      </c>
      <c r="L129" s="39"/>
      <c r="M129" s="218" t="s">
        <v>1</v>
      </c>
      <c r="N129" s="219" t="s">
        <v>45</v>
      </c>
      <c r="O129" s="220">
        <v>0.045999999999999999</v>
      </c>
      <c r="P129" s="220">
        <f>O129*H129</f>
        <v>0.68999999999999995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22" t="s">
        <v>186</v>
      </c>
      <c r="AT129" s="222" t="s">
        <v>181</v>
      </c>
      <c r="AU129" s="222" t="s">
        <v>90</v>
      </c>
      <c r="AY129" s="17" t="s">
        <v>179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7" t="s">
        <v>88</v>
      </c>
      <c r="BK129" s="223">
        <f>ROUND(I129*H129,2)</f>
        <v>0</v>
      </c>
      <c r="BL129" s="17" t="s">
        <v>186</v>
      </c>
      <c r="BM129" s="222" t="s">
        <v>847</v>
      </c>
    </row>
    <row r="130" s="14" customFormat="1">
      <c r="A130" s="14"/>
      <c r="B130" s="234"/>
      <c r="C130" s="235"/>
      <c r="D130" s="226" t="s">
        <v>188</v>
      </c>
      <c r="E130" s="236" t="s">
        <v>1</v>
      </c>
      <c r="F130" s="237" t="s">
        <v>848</v>
      </c>
      <c r="G130" s="235"/>
      <c r="H130" s="238">
        <v>15</v>
      </c>
      <c r="I130" s="235"/>
      <c r="J130" s="235"/>
      <c r="K130" s="235"/>
      <c r="L130" s="239"/>
      <c r="M130" s="240"/>
      <c r="N130" s="241"/>
      <c r="O130" s="241"/>
      <c r="P130" s="241"/>
      <c r="Q130" s="241"/>
      <c r="R130" s="241"/>
      <c r="S130" s="241"/>
      <c r="T130" s="24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3" t="s">
        <v>188</v>
      </c>
      <c r="AU130" s="243" t="s">
        <v>90</v>
      </c>
      <c r="AV130" s="14" t="s">
        <v>90</v>
      </c>
      <c r="AW130" s="14" t="s">
        <v>36</v>
      </c>
      <c r="AX130" s="14" t="s">
        <v>88</v>
      </c>
      <c r="AY130" s="243" t="s">
        <v>179</v>
      </c>
    </row>
    <row r="131" s="2" customFormat="1" ht="37.8" customHeight="1">
      <c r="A131" s="33"/>
      <c r="B131" s="34"/>
      <c r="C131" s="212" t="s">
        <v>186</v>
      </c>
      <c r="D131" s="212" t="s">
        <v>181</v>
      </c>
      <c r="E131" s="213" t="s">
        <v>246</v>
      </c>
      <c r="F131" s="214" t="s">
        <v>247</v>
      </c>
      <c r="G131" s="215" t="s">
        <v>208</v>
      </c>
      <c r="H131" s="216">
        <v>80.920000000000002</v>
      </c>
      <c r="I131" s="217">
        <v>0</v>
      </c>
      <c r="J131" s="217">
        <f>ROUND(I131*H131,2)</f>
        <v>0</v>
      </c>
      <c r="K131" s="214" t="s">
        <v>1</v>
      </c>
      <c r="L131" s="39"/>
      <c r="M131" s="218" t="s">
        <v>1</v>
      </c>
      <c r="N131" s="219" t="s">
        <v>45</v>
      </c>
      <c r="O131" s="220">
        <v>0.086999999999999994</v>
      </c>
      <c r="P131" s="220">
        <f>O131*H131</f>
        <v>7.0400399999999994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22" t="s">
        <v>186</v>
      </c>
      <c r="AT131" s="222" t="s">
        <v>181</v>
      </c>
      <c r="AU131" s="222" t="s">
        <v>90</v>
      </c>
      <c r="AY131" s="17" t="s">
        <v>179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7" t="s">
        <v>88</v>
      </c>
      <c r="BK131" s="223">
        <f>ROUND(I131*H131,2)</f>
        <v>0</v>
      </c>
      <c r="BL131" s="17" t="s">
        <v>186</v>
      </c>
      <c r="BM131" s="222" t="s">
        <v>700</v>
      </c>
    </row>
    <row r="132" s="13" customFormat="1">
      <c r="A132" s="13"/>
      <c r="B132" s="224"/>
      <c r="C132" s="225"/>
      <c r="D132" s="226" t="s">
        <v>188</v>
      </c>
      <c r="E132" s="227" t="s">
        <v>1</v>
      </c>
      <c r="F132" s="228" t="s">
        <v>701</v>
      </c>
      <c r="G132" s="225"/>
      <c r="H132" s="227" t="s">
        <v>1</v>
      </c>
      <c r="I132" s="225"/>
      <c r="J132" s="225"/>
      <c r="K132" s="225"/>
      <c r="L132" s="229"/>
      <c r="M132" s="230"/>
      <c r="N132" s="231"/>
      <c r="O132" s="231"/>
      <c r="P132" s="231"/>
      <c r="Q132" s="231"/>
      <c r="R132" s="231"/>
      <c r="S132" s="231"/>
      <c r="T132" s="23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3" t="s">
        <v>188</v>
      </c>
      <c r="AU132" s="233" t="s">
        <v>90</v>
      </c>
      <c r="AV132" s="13" t="s">
        <v>88</v>
      </c>
      <c r="AW132" s="13" t="s">
        <v>36</v>
      </c>
      <c r="AX132" s="13" t="s">
        <v>80</v>
      </c>
      <c r="AY132" s="233" t="s">
        <v>179</v>
      </c>
    </row>
    <row r="133" s="13" customFormat="1">
      <c r="A133" s="13"/>
      <c r="B133" s="224"/>
      <c r="C133" s="225"/>
      <c r="D133" s="226" t="s">
        <v>188</v>
      </c>
      <c r="E133" s="227" t="s">
        <v>1</v>
      </c>
      <c r="F133" s="228" t="s">
        <v>702</v>
      </c>
      <c r="G133" s="225"/>
      <c r="H133" s="227" t="s">
        <v>1</v>
      </c>
      <c r="I133" s="225"/>
      <c r="J133" s="225"/>
      <c r="K133" s="225"/>
      <c r="L133" s="229"/>
      <c r="M133" s="230"/>
      <c r="N133" s="231"/>
      <c r="O133" s="231"/>
      <c r="P133" s="231"/>
      <c r="Q133" s="231"/>
      <c r="R133" s="231"/>
      <c r="S133" s="231"/>
      <c r="T133" s="23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3" t="s">
        <v>188</v>
      </c>
      <c r="AU133" s="233" t="s">
        <v>90</v>
      </c>
      <c r="AV133" s="13" t="s">
        <v>88</v>
      </c>
      <c r="AW133" s="13" t="s">
        <v>36</v>
      </c>
      <c r="AX133" s="13" t="s">
        <v>80</v>
      </c>
      <c r="AY133" s="233" t="s">
        <v>179</v>
      </c>
    </row>
    <row r="134" s="14" customFormat="1">
      <c r="A134" s="14"/>
      <c r="B134" s="234"/>
      <c r="C134" s="235"/>
      <c r="D134" s="226" t="s">
        <v>188</v>
      </c>
      <c r="E134" s="236" t="s">
        <v>135</v>
      </c>
      <c r="F134" s="237" t="s">
        <v>849</v>
      </c>
      <c r="G134" s="235"/>
      <c r="H134" s="238">
        <v>80.920000000000002</v>
      </c>
      <c r="I134" s="235"/>
      <c r="J134" s="235"/>
      <c r="K134" s="235"/>
      <c r="L134" s="239"/>
      <c r="M134" s="240"/>
      <c r="N134" s="241"/>
      <c r="O134" s="241"/>
      <c r="P134" s="241"/>
      <c r="Q134" s="241"/>
      <c r="R134" s="241"/>
      <c r="S134" s="241"/>
      <c r="T134" s="24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3" t="s">
        <v>188</v>
      </c>
      <c r="AU134" s="243" t="s">
        <v>90</v>
      </c>
      <c r="AV134" s="14" t="s">
        <v>90</v>
      </c>
      <c r="AW134" s="14" t="s">
        <v>36</v>
      </c>
      <c r="AX134" s="14" t="s">
        <v>88</v>
      </c>
      <c r="AY134" s="243" t="s">
        <v>179</v>
      </c>
    </row>
    <row r="135" s="2" customFormat="1" ht="37.8" customHeight="1">
      <c r="A135" s="33"/>
      <c r="B135" s="34"/>
      <c r="C135" s="212" t="s">
        <v>205</v>
      </c>
      <c r="D135" s="212" t="s">
        <v>181</v>
      </c>
      <c r="E135" s="213" t="s">
        <v>253</v>
      </c>
      <c r="F135" s="214" t="s">
        <v>254</v>
      </c>
      <c r="G135" s="215" t="s">
        <v>208</v>
      </c>
      <c r="H135" s="216">
        <v>809.20000000000005</v>
      </c>
      <c r="I135" s="217">
        <v>0</v>
      </c>
      <c r="J135" s="217">
        <f>ROUND(I135*H135,2)</f>
        <v>0</v>
      </c>
      <c r="K135" s="214" t="s">
        <v>1</v>
      </c>
      <c r="L135" s="39"/>
      <c r="M135" s="218" t="s">
        <v>1</v>
      </c>
      <c r="N135" s="219" t="s">
        <v>45</v>
      </c>
      <c r="O135" s="220">
        <v>0.0050000000000000001</v>
      </c>
      <c r="P135" s="220">
        <f>O135*H135</f>
        <v>4.0460000000000003</v>
      </c>
      <c r="Q135" s="220">
        <v>0</v>
      </c>
      <c r="R135" s="220">
        <f>Q135*H135</f>
        <v>0</v>
      </c>
      <c r="S135" s="220">
        <v>0</v>
      </c>
      <c r="T135" s="221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22" t="s">
        <v>186</v>
      </c>
      <c r="AT135" s="222" t="s">
        <v>181</v>
      </c>
      <c r="AU135" s="222" t="s">
        <v>90</v>
      </c>
      <c r="AY135" s="17" t="s">
        <v>179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7" t="s">
        <v>88</v>
      </c>
      <c r="BK135" s="223">
        <f>ROUND(I135*H135,2)</f>
        <v>0</v>
      </c>
      <c r="BL135" s="17" t="s">
        <v>186</v>
      </c>
      <c r="BM135" s="222" t="s">
        <v>704</v>
      </c>
    </row>
    <row r="136" s="13" customFormat="1">
      <c r="A136" s="13"/>
      <c r="B136" s="224"/>
      <c r="C136" s="225"/>
      <c r="D136" s="226" t="s">
        <v>188</v>
      </c>
      <c r="E136" s="227" t="s">
        <v>1</v>
      </c>
      <c r="F136" s="228" t="s">
        <v>701</v>
      </c>
      <c r="G136" s="225"/>
      <c r="H136" s="227" t="s">
        <v>1</v>
      </c>
      <c r="I136" s="225"/>
      <c r="J136" s="225"/>
      <c r="K136" s="225"/>
      <c r="L136" s="229"/>
      <c r="M136" s="230"/>
      <c r="N136" s="231"/>
      <c r="O136" s="231"/>
      <c r="P136" s="231"/>
      <c r="Q136" s="231"/>
      <c r="R136" s="231"/>
      <c r="S136" s="231"/>
      <c r="T136" s="23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3" t="s">
        <v>188</v>
      </c>
      <c r="AU136" s="233" t="s">
        <v>90</v>
      </c>
      <c r="AV136" s="13" t="s">
        <v>88</v>
      </c>
      <c r="AW136" s="13" t="s">
        <v>36</v>
      </c>
      <c r="AX136" s="13" t="s">
        <v>80</v>
      </c>
      <c r="AY136" s="233" t="s">
        <v>179</v>
      </c>
    </row>
    <row r="137" s="13" customFormat="1">
      <c r="A137" s="13"/>
      <c r="B137" s="224"/>
      <c r="C137" s="225"/>
      <c r="D137" s="226" t="s">
        <v>188</v>
      </c>
      <c r="E137" s="227" t="s">
        <v>1</v>
      </c>
      <c r="F137" s="228" t="s">
        <v>702</v>
      </c>
      <c r="G137" s="225"/>
      <c r="H137" s="227" t="s">
        <v>1</v>
      </c>
      <c r="I137" s="225"/>
      <c r="J137" s="225"/>
      <c r="K137" s="225"/>
      <c r="L137" s="229"/>
      <c r="M137" s="230"/>
      <c r="N137" s="231"/>
      <c r="O137" s="231"/>
      <c r="P137" s="231"/>
      <c r="Q137" s="231"/>
      <c r="R137" s="231"/>
      <c r="S137" s="231"/>
      <c r="T137" s="23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3" t="s">
        <v>188</v>
      </c>
      <c r="AU137" s="233" t="s">
        <v>90</v>
      </c>
      <c r="AV137" s="13" t="s">
        <v>88</v>
      </c>
      <c r="AW137" s="13" t="s">
        <v>36</v>
      </c>
      <c r="AX137" s="13" t="s">
        <v>80</v>
      </c>
      <c r="AY137" s="233" t="s">
        <v>179</v>
      </c>
    </row>
    <row r="138" s="14" customFormat="1">
      <c r="A138" s="14"/>
      <c r="B138" s="234"/>
      <c r="C138" s="235"/>
      <c r="D138" s="226" t="s">
        <v>188</v>
      </c>
      <c r="E138" s="236" t="s">
        <v>1</v>
      </c>
      <c r="F138" s="237" t="s">
        <v>256</v>
      </c>
      <c r="G138" s="235"/>
      <c r="H138" s="238">
        <v>809.20000000000005</v>
      </c>
      <c r="I138" s="235"/>
      <c r="J138" s="235"/>
      <c r="K138" s="235"/>
      <c r="L138" s="239"/>
      <c r="M138" s="240"/>
      <c r="N138" s="241"/>
      <c r="O138" s="241"/>
      <c r="P138" s="241"/>
      <c r="Q138" s="241"/>
      <c r="R138" s="241"/>
      <c r="S138" s="241"/>
      <c r="T138" s="24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3" t="s">
        <v>188</v>
      </c>
      <c r="AU138" s="243" t="s">
        <v>90</v>
      </c>
      <c r="AV138" s="14" t="s">
        <v>90</v>
      </c>
      <c r="AW138" s="14" t="s">
        <v>36</v>
      </c>
      <c r="AX138" s="14" t="s">
        <v>88</v>
      </c>
      <c r="AY138" s="243" t="s">
        <v>179</v>
      </c>
    </row>
    <row r="139" s="2" customFormat="1" ht="33" customHeight="1">
      <c r="A139" s="33"/>
      <c r="B139" s="34"/>
      <c r="C139" s="212" t="s">
        <v>211</v>
      </c>
      <c r="D139" s="212" t="s">
        <v>181</v>
      </c>
      <c r="E139" s="213" t="s">
        <v>267</v>
      </c>
      <c r="F139" s="214" t="s">
        <v>268</v>
      </c>
      <c r="G139" s="215" t="s">
        <v>269</v>
      </c>
      <c r="H139" s="216">
        <v>137.56399999999999</v>
      </c>
      <c r="I139" s="217">
        <v>0</v>
      </c>
      <c r="J139" s="217">
        <f>ROUND(I139*H139,2)</f>
        <v>0</v>
      </c>
      <c r="K139" s="214" t="s">
        <v>223</v>
      </c>
      <c r="L139" s="39"/>
      <c r="M139" s="218" t="s">
        <v>1</v>
      </c>
      <c r="N139" s="219" t="s">
        <v>45</v>
      </c>
      <c r="O139" s="220">
        <v>0</v>
      </c>
      <c r="P139" s="220">
        <f>O139*H139</f>
        <v>0</v>
      </c>
      <c r="Q139" s="220">
        <v>0</v>
      </c>
      <c r="R139" s="220">
        <f>Q139*H139</f>
        <v>0</v>
      </c>
      <c r="S139" s="220">
        <v>0</v>
      </c>
      <c r="T139" s="221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22" t="s">
        <v>186</v>
      </c>
      <c r="AT139" s="222" t="s">
        <v>181</v>
      </c>
      <c r="AU139" s="222" t="s">
        <v>90</v>
      </c>
      <c r="AY139" s="17" t="s">
        <v>179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7" t="s">
        <v>88</v>
      </c>
      <c r="BK139" s="223">
        <f>ROUND(I139*H139,2)</f>
        <v>0</v>
      </c>
      <c r="BL139" s="17" t="s">
        <v>186</v>
      </c>
      <c r="BM139" s="222" t="s">
        <v>709</v>
      </c>
    </row>
    <row r="140" s="14" customFormat="1">
      <c r="A140" s="14"/>
      <c r="B140" s="234"/>
      <c r="C140" s="235"/>
      <c r="D140" s="226" t="s">
        <v>188</v>
      </c>
      <c r="E140" s="236" t="s">
        <v>1</v>
      </c>
      <c r="F140" s="237" t="s">
        <v>710</v>
      </c>
      <c r="G140" s="235"/>
      <c r="H140" s="238">
        <v>137.56399999999999</v>
      </c>
      <c r="I140" s="235"/>
      <c r="J140" s="235"/>
      <c r="K140" s="235"/>
      <c r="L140" s="239"/>
      <c r="M140" s="240"/>
      <c r="N140" s="241"/>
      <c r="O140" s="241"/>
      <c r="P140" s="241"/>
      <c r="Q140" s="241"/>
      <c r="R140" s="241"/>
      <c r="S140" s="241"/>
      <c r="T140" s="24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3" t="s">
        <v>188</v>
      </c>
      <c r="AU140" s="243" t="s">
        <v>90</v>
      </c>
      <c r="AV140" s="14" t="s">
        <v>90</v>
      </c>
      <c r="AW140" s="14" t="s">
        <v>36</v>
      </c>
      <c r="AX140" s="14" t="s">
        <v>88</v>
      </c>
      <c r="AY140" s="243" t="s">
        <v>179</v>
      </c>
    </row>
    <row r="141" s="2" customFormat="1" ht="24.15" customHeight="1">
      <c r="A141" s="33"/>
      <c r="B141" s="34"/>
      <c r="C141" s="212" t="s">
        <v>216</v>
      </c>
      <c r="D141" s="212" t="s">
        <v>181</v>
      </c>
      <c r="E141" s="213" t="s">
        <v>273</v>
      </c>
      <c r="F141" s="214" t="s">
        <v>274</v>
      </c>
      <c r="G141" s="215" t="s">
        <v>208</v>
      </c>
      <c r="H141" s="216">
        <v>15</v>
      </c>
      <c r="I141" s="217">
        <v>0</v>
      </c>
      <c r="J141" s="217">
        <f>ROUND(I141*H141,2)</f>
        <v>0</v>
      </c>
      <c r="K141" s="214" t="s">
        <v>185</v>
      </c>
      <c r="L141" s="39"/>
      <c r="M141" s="218" t="s">
        <v>1</v>
      </c>
      <c r="N141" s="219" t="s">
        <v>45</v>
      </c>
      <c r="O141" s="220">
        <v>0.32800000000000001</v>
      </c>
      <c r="P141" s="220">
        <f>O141*H141</f>
        <v>4.9199999999999999</v>
      </c>
      <c r="Q141" s="220">
        <v>0</v>
      </c>
      <c r="R141" s="220">
        <f>Q141*H141</f>
        <v>0</v>
      </c>
      <c r="S141" s="220">
        <v>0</v>
      </c>
      <c r="T141" s="221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22" t="s">
        <v>186</v>
      </c>
      <c r="AT141" s="222" t="s">
        <v>181</v>
      </c>
      <c r="AU141" s="222" t="s">
        <v>90</v>
      </c>
      <c r="AY141" s="17" t="s">
        <v>179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7" t="s">
        <v>88</v>
      </c>
      <c r="BK141" s="223">
        <f>ROUND(I141*H141,2)</f>
        <v>0</v>
      </c>
      <c r="BL141" s="17" t="s">
        <v>186</v>
      </c>
      <c r="BM141" s="222" t="s">
        <v>850</v>
      </c>
    </row>
    <row r="142" s="14" customFormat="1">
      <c r="A142" s="14"/>
      <c r="B142" s="234"/>
      <c r="C142" s="235"/>
      <c r="D142" s="226" t="s">
        <v>188</v>
      </c>
      <c r="E142" s="236" t="s">
        <v>837</v>
      </c>
      <c r="F142" s="237" t="s">
        <v>851</v>
      </c>
      <c r="G142" s="235"/>
      <c r="H142" s="238">
        <v>15</v>
      </c>
      <c r="I142" s="235"/>
      <c r="J142" s="235"/>
      <c r="K142" s="235"/>
      <c r="L142" s="239"/>
      <c r="M142" s="240"/>
      <c r="N142" s="241"/>
      <c r="O142" s="241"/>
      <c r="P142" s="241"/>
      <c r="Q142" s="241"/>
      <c r="R142" s="241"/>
      <c r="S142" s="241"/>
      <c r="T142" s="24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3" t="s">
        <v>188</v>
      </c>
      <c r="AU142" s="243" t="s">
        <v>90</v>
      </c>
      <c r="AV142" s="14" t="s">
        <v>90</v>
      </c>
      <c r="AW142" s="14" t="s">
        <v>36</v>
      </c>
      <c r="AX142" s="14" t="s">
        <v>88</v>
      </c>
      <c r="AY142" s="243" t="s">
        <v>179</v>
      </c>
    </row>
    <row r="143" s="2" customFormat="1" ht="24.15" customHeight="1">
      <c r="A143" s="33"/>
      <c r="B143" s="34"/>
      <c r="C143" s="212" t="s">
        <v>124</v>
      </c>
      <c r="D143" s="212" t="s">
        <v>181</v>
      </c>
      <c r="E143" s="213" t="s">
        <v>711</v>
      </c>
      <c r="F143" s="214" t="s">
        <v>712</v>
      </c>
      <c r="G143" s="215" t="s">
        <v>184</v>
      </c>
      <c r="H143" s="216">
        <v>15</v>
      </c>
      <c r="I143" s="217">
        <v>0</v>
      </c>
      <c r="J143" s="217">
        <f>ROUND(I143*H143,2)</f>
        <v>0</v>
      </c>
      <c r="K143" s="214" t="s">
        <v>223</v>
      </c>
      <c r="L143" s="39"/>
      <c r="M143" s="218" t="s">
        <v>1</v>
      </c>
      <c r="N143" s="219" t="s">
        <v>45</v>
      </c>
      <c r="O143" s="220">
        <v>0.029999999999999999</v>
      </c>
      <c r="P143" s="220">
        <f>O143*H143</f>
        <v>0.44999999999999996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22" t="s">
        <v>186</v>
      </c>
      <c r="AT143" s="222" t="s">
        <v>181</v>
      </c>
      <c r="AU143" s="222" t="s">
        <v>90</v>
      </c>
      <c r="AY143" s="17" t="s">
        <v>179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7" t="s">
        <v>88</v>
      </c>
      <c r="BK143" s="223">
        <f>ROUND(I143*H143,2)</f>
        <v>0</v>
      </c>
      <c r="BL143" s="17" t="s">
        <v>186</v>
      </c>
      <c r="BM143" s="222" t="s">
        <v>713</v>
      </c>
    </row>
    <row r="144" s="14" customFormat="1">
      <c r="A144" s="14"/>
      <c r="B144" s="234"/>
      <c r="C144" s="235"/>
      <c r="D144" s="226" t="s">
        <v>188</v>
      </c>
      <c r="E144" s="236" t="s">
        <v>686</v>
      </c>
      <c r="F144" s="237" t="s">
        <v>8</v>
      </c>
      <c r="G144" s="235"/>
      <c r="H144" s="238">
        <v>15</v>
      </c>
      <c r="I144" s="235"/>
      <c r="J144" s="235"/>
      <c r="K144" s="235"/>
      <c r="L144" s="239"/>
      <c r="M144" s="240"/>
      <c r="N144" s="241"/>
      <c r="O144" s="241"/>
      <c r="P144" s="241"/>
      <c r="Q144" s="241"/>
      <c r="R144" s="241"/>
      <c r="S144" s="241"/>
      <c r="T144" s="24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3" t="s">
        <v>188</v>
      </c>
      <c r="AU144" s="243" t="s">
        <v>90</v>
      </c>
      <c r="AV144" s="14" t="s">
        <v>90</v>
      </c>
      <c r="AW144" s="14" t="s">
        <v>36</v>
      </c>
      <c r="AX144" s="14" t="s">
        <v>88</v>
      </c>
      <c r="AY144" s="243" t="s">
        <v>179</v>
      </c>
    </row>
    <row r="145" s="2" customFormat="1" ht="24.15" customHeight="1">
      <c r="A145" s="33"/>
      <c r="B145" s="34"/>
      <c r="C145" s="212" t="s">
        <v>227</v>
      </c>
      <c r="D145" s="212" t="s">
        <v>181</v>
      </c>
      <c r="E145" s="213" t="s">
        <v>284</v>
      </c>
      <c r="F145" s="214" t="s">
        <v>285</v>
      </c>
      <c r="G145" s="215" t="s">
        <v>184</v>
      </c>
      <c r="H145" s="216">
        <v>119</v>
      </c>
      <c r="I145" s="217">
        <v>0</v>
      </c>
      <c r="J145" s="217">
        <f>ROUND(I145*H145,2)</f>
        <v>0</v>
      </c>
      <c r="K145" s="214" t="s">
        <v>223</v>
      </c>
      <c r="L145" s="39"/>
      <c r="M145" s="218" t="s">
        <v>1</v>
      </c>
      <c r="N145" s="219" t="s">
        <v>45</v>
      </c>
      <c r="O145" s="220">
        <v>0.029000000000000001</v>
      </c>
      <c r="P145" s="220">
        <f>O145*H145</f>
        <v>3.4510000000000001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22" t="s">
        <v>186</v>
      </c>
      <c r="AT145" s="222" t="s">
        <v>181</v>
      </c>
      <c r="AU145" s="222" t="s">
        <v>90</v>
      </c>
      <c r="AY145" s="17" t="s">
        <v>179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7" t="s">
        <v>88</v>
      </c>
      <c r="BK145" s="223">
        <f>ROUND(I145*H145,2)</f>
        <v>0</v>
      </c>
      <c r="BL145" s="17" t="s">
        <v>186</v>
      </c>
      <c r="BM145" s="222" t="s">
        <v>714</v>
      </c>
    </row>
    <row r="146" s="14" customFormat="1">
      <c r="A146" s="14"/>
      <c r="B146" s="234"/>
      <c r="C146" s="235"/>
      <c r="D146" s="226" t="s">
        <v>188</v>
      </c>
      <c r="E146" s="236" t="s">
        <v>681</v>
      </c>
      <c r="F146" s="237" t="s">
        <v>832</v>
      </c>
      <c r="G146" s="235"/>
      <c r="H146" s="238">
        <v>105</v>
      </c>
      <c r="I146" s="235"/>
      <c r="J146" s="235"/>
      <c r="K146" s="235"/>
      <c r="L146" s="239"/>
      <c r="M146" s="240"/>
      <c r="N146" s="241"/>
      <c r="O146" s="241"/>
      <c r="P146" s="241"/>
      <c r="Q146" s="241"/>
      <c r="R146" s="241"/>
      <c r="S146" s="241"/>
      <c r="T146" s="24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3" t="s">
        <v>188</v>
      </c>
      <c r="AU146" s="243" t="s">
        <v>90</v>
      </c>
      <c r="AV146" s="14" t="s">
        <v>90</v>
      </c>
      <c r="AW146" s="14" t="s">
        <v>36</v>
      </c>
      <c r="AX146" s="14" t="s">
        <v>80</v>
      </c>
      <c r="AY146" s="243" t="s">
        <v>179</v>
      </c>
    </row>
    <row r="147" s="14" customFormat="1">
      <c r="A147" s="14"/>
      <c r="B147" s="234"/>
      <c r="C147" s="235"/>
      <c r="D147" s="226" t="s">
        <v>188</v>
      </c>
      <c r="E147" s="236" t="s">
        <v>688</v>
      </c>
      <c r="F147" s="237" t="s">
        <v>252</v>
      </c>
      <c r="G147" s="235"/>
      <c r="H147" s="238">
        <v>14</v>
      </c>
      <c r="I147" s="235"/>
      <c r="J147" s="235"/>
      <c r="K147" s="235"/>
      <c r="L147" s="239"/>
      <c r="M147" s="240"/>
      <c r="N147" s="241"/>
      <c r="O147" s="241"/>
      <c r="P147" s="241"/>
      <c r="Q147" s="241"/>
      <c r="R147" s="241"/>
      <c r="S147" s="241"/>
      <c r="T147" s="24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3" t="s">
        <v>188</v>
      </c>
      <c r="AU147" s="243" t="s">
        <v>90</v>
      </c>
      <c r="AV147" s="14" t="s">
        <v>90</v>
      </c>
      <c r="AW147" s="14" t="s">
        <v>36</v>
      </c>
      <c r="AX147" s="14" t="s">
        <v>80</v>
      </c>
      <c r="AY147" s="243" t="s">
        <v>179</v>
      </c>
    </row>
    <row r="148" s="15" customFormat="1">
      <c r="A148" s="15"/>
      <c r="B148" s="253"/>
      <c r="C148" s="254"/>
      <c r="D148" s="226" t="s">
        <v>188</v>
      </c>
      <c r="E148" s="255" t="s">
        <v>1</v>
      </c>
      <c r="F148" s="256" t="s">
        <v>430</v>
      </c>
      <c r="G148" s="254"/>
      <c r="H148" s="257">
        <v>119</v>
      </c>
      <c r="I148" s="254"/>
      <c r="J148" s="254"/>
      <c r="K148" s="254"/>
      <c r="L148" s="258"/>
      <c r="M148" s="259"/>
      <c r="N148" s="260"/>
      <c r="O148" s="260"/>
      <c r="P148" s="260"/>
      <c r="Q148" s="260"/>
      <c r="R148" s="260"/>
      <c r="S148" s="260"/>
      <c r="T148" s="261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2" t="s">
        <v>188</v>
      </c>
      <c r="AU148" s="262" t="s">
        <v>90</v>
      </c>
      <c r="AV148" s="15" t="s">
        <v>186</v>
      </c>
      <c r="AW148" s="15" t="s">
        <v>36</v>
      </c>
      <c r="AX148" s="15" t="s">
        <v>88</v>
      </c>
      <c r="AY148" s="262" t="s">
        <v>179</v>
      </c>
    </row>
    <row r="149" s="2" customFormat="1" ht="24.15" customHeight="1">
      <c r="A149" s="33"/>
      <c r="B149" s="34"/>
      <c r="C149" s="212" t="s">
        <v>232</v>
      </c>
      <c r="D149" s="212" t="s">
        <v>181</v>
      </c>
      <c r="E149" s="213" t="s">
        <v>715</v>
      </c>
      <c r="F149" s="214" t="s">
        <v>716</v>
      </c>
      <c r="G149" s="215" t="s">
        <v>184</v>
      </c>
      <c r="H149" s="216">
        <v>15</v>
      </c>
      <c r="I149" s="217">
        <v>0</v>
      </c>
      <c r="J149" s="217">
        <f>ROUND(I149*H149,2)</f>
        <v>0</v>
      </c>
      <c r="K149" s="214" t="s">
        <v>223</v>
      </c>
      <c r="L149" s="39"/>
      <c r="M149" s="218" t="s">
        <v>1</v>
      </c>
      <c r="N149" s="219" t="s">
        <v>45</v>
      </c>
      <c r="O149" s="220">
        <v>0.114</v>
      </c>
      <c r="P149" s="220">
        <f>O149*H149</f>
        <v>1.71</v>
      </c>
      <c r="Q149" s="220">
        <v>0</v>
      </c>
      <c r="R149" s="220">
        <f>Q149*H149</f>
        <v>0</v>
      </c>
      <c r="S149" s="220">
        <v>0</v>
      </c>
      <c r="T149" s="221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22" t="s">
        <v>186</v>
      </c>
      <c r="AT149" s="222" t="s">
        <v>181</v>
      </c>
      <c r="AU149" s="222" t="s">
        <v>90</v>
      </c>
      <c r="AY149" s="17" t="s">
        <v>179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7" t="s">
        <v>88</v>
      </c>
      <c r="BK149" s="223">
        <f>ROUND(I149*H149,2)</f>
        <v>0</v>
      </c>
      <c r="BL149" s="17" t="s">
        <v>186</v>
      </c>
      <c r="BM149" s="222" t="s">
        <v>717</v>
      </c>
    </row>
    <row r="150" s="14" customFormat="1">
      <c r="A150" s="14"/>
      <c r="B150" s="234"/>
      <c r="C150" s="235"/>
      <c r="D150" s="226" t="s">
        <v>188</v>
      </c>
      <c r="E150" s="236" t="s">
        <v>1</v>
      </c>
      <c r="F150" s="237" t="s">
        <v>686</v>
      </c>
      <c r="G150" s="235"/>
      <c r="H150" s="238">
        <v>15</v>
      </c>
      <c r="I150" s="235"/>
      <c r="J150" s="235"/>
      <c r="K150" s="235"/>
      <c r="L150" s="239"/>
      <c r="M150" s="240"/>
      <c r="N150" s="241"/>
      <c r="O150" s="241"/>
      <c r="P150" s="241"/>
      <c r="Q150" s="241"/>
      <c r="R150" s="241"/>
      <c r="S150" s="241"/>
      <c r="T150" s="24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3" t="s">
        <v>188</v>
      </c>
      <c r="AU150" s="243" t="s">
        <v>90</v>
      </c>
      <c r="AV150" s="14" t="s">
        <v>90</v>
      </c>
      <c r="AW150" s="14" t="s">
        <v>36</v>
      </c>
      <c r="AX150" s="14" t="s">
        <v>88</v>
      </c>
      <c r="AY150" s="243" t="s">
        <v>179</v>
      </c>
    </row>
    <row r="151" s="2" customFormat="1" ht="16.5" customHeight="1">
      <c r="A151" s="33"/>
      <c r="B151" s="34"/>
      <c r="C151" s="244" t="s">
        <v>237</v>
      </c>
      <c r="D151" s="244" t="s">
        <v>278</v>
      </c>
      <c r="E151" s="245" t="s">
        <v>718</v>
      </c>
      <c r="F151" s="246" t="s">
        <v>719</v>
      </c>
      <c r="G151" s="247" t="s">
        <v>208</v>
      </c>
      <c r="H151" s="248">
        <v>2.25</v>
      </c>
      <c r="I151" s="249">
        <v>0</v>
      </c>
      <c r="J151" s="249">
        <f>ROUND(I151*H151,2)</f>
        <v>0</v>
      </c>
      <c r="K151" s="246" t="s">
        <v>1</v>
      </c>
      <c r="L151" s="250"/>
      <c r="M151" s="251" t="s">
        <v>1</v>
      </c>
      <c r="N151" s="252" t="s">
        <v>45</v>
      </c>
      <c r="O151" s="220">
        <v>0</v>
      </c>
      <c r="P151" s="220">
        <f>O151*H151</f>
        <v>0</v>
      </c>
      <c r="Q151" s="220">
        <v>1</v>
      </c>
      <c r="R151" s="220">
        <f>Q151*H151</f>
        <v>2.25</v>
      </c>
      <c r="S151" s="220">
        <v>0</v>
      </c>
      <c r="T151" s="221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22" t="s">
        <v>124</v>
      </c>
      <c r="AT151" s="222" t="s">
        <v>278</v>
      </c>
      <c r="AU151" s="222" t="s">
        <v>90</v>
      </c>
      <c r="AY151" s="17" t="s">
        <v>179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7" t="s">
        <v>88</v>
      </c>
      <c r="BK151" s="223">
        <f>ROUND(I151*H151,2)</f>
        <v>0</v>
      </c>
      <c r="BL151" s="17" t="s">
        <v>186</v>
      </c>
      <c r="BM151" s="222" t="s">
        <v>720</v>
      </c>
    </row>
    <row r="152" s="14" customFormat="1">
      <c r="A152" s="14"/>
      <c r="B152" s="234"/>
      <c r="C152" s="235"/>
      <c r="D152" s="226" t="s">
        <v>188</v>
      </c>
      <c r="E152" s="236" t="s">
        <v>1</v>
      </c>
      <c r="F152" s="237" t="s">
        <v>721</v>
      </c>
      <c r="G152" s="235"/>
      <c r="H152" s="238">
        <v>2.25</v>
      </c>
      <c r="I152" s="235"/>
      <c r="J152" s="235"/>
      <c r="K152" s="235"/>
      <c r="L152" s="239"/>
      <c r="M152" s="240"/>
      <c r="N152" s="241"/>
      <c r="O152" s="241"/>
      <c r="P152" s="241"/>
      <c r="Q152" s="241"/>
      <c r="R152" s="241"/>
      <c r="S152" s="241"/>
      <c r="T152" s="24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3" t="s">
        <v>188</v>
      </c>
      <c r="AU152" s="243" t="s">
        <v>90</v>
      </c>
      <c r="AV152" s="14" t="s">
        <v>90</v>
      </c>
      <c r="AW152" s="14" t="s">
        <v>36</v>
      </c>
      <c r="AX152" s="14" t="s">
        <v>88</v>
      </c>
      <c r="AY152" s="243" t="s">
        <v>179</v>
      </c>
    </row>
    <row r="153" s="2" customFormat="1" ht="24.15" customHeight="1">
      <c r="A153" s="33"/>
      <c r="B153" s="34"/>
      <c r="C153" s="212" t="s">
        <v>122</v>
      </c>
      <c r="D153" s="212" t="s">
        <v>181</v>
      </c>
      <c r="E153" s="213" t="s">
        <v>722</v>
      </c>
      <c r="F153" s="214" t="s">
        <v>723</v>
      </c>
      <c r="G153" s="215" t="s">
        <v>184</v>
      </c>
      <c r="H153" s="216">
        <v>15</v>
      </c>
      <c r="I153" s="217">
        <v>0</v>
      </c>
      <c r="J153" s="217">
        <f>ROUND(I153*H153,2)</f>
        <v>0</v>
      </c>
      <c r="K153" s="214" t="s">
        <v>223</v>
      </c>
      <c r="L153" s="39"/>
      <c r="M153" s="218" t="s">
        <v>1</v>
      </c>
      <c r="N153" s="219" t="s">
        <v>45</v>
      </c>
      <c r="O153" s="220">
        <v>0.058000000000000003</v>
      </c>
      <c r="P153" s="220">
        <f>O153*H153</f>
        <v>0.87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22" t="s">
        <v>186</v>
      </c>
      <c r="AT153" s="222" t="s">
        <v>181</v>
      </c>
      <c r="AU153" s="222" t="s">
        <v>90</v>
      </c>
      <c r="AY153" s="17" t="s">
        <v>179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7" t="s">
        <v>88</v>
      </c>
      <c r="BK153" s="223">
        <f>ROUND(I153*H153,2)</f>
        <v>0</v>
      </c>
      <c r="BL153" s="17" t="s">
        <v>186</v>
      </c>
      <c r="BM153" s="222" t="s">
        <v>724</v>
      </c>
    </row>
    <row r="154" s="14" customFormat="1">
      <c r="A154" s="14"/>
      <c r="B154" s="234"/>
      <c r="C154" s="235"/>
      <c r="D154" s="226" t="s">
        <v>188</v>
      </c>
      <c r="E154" s="236" t="s">
        <v>1</v>
      </c>
      <c r="F154" s="237" t="s">
        <v>686</v>
      </c>
      <c r="G154" s="235"/>
      <c r="H154" s="238">
        <v>15</v>
      </c>
      <c r="I154" s="235"/>
      <c r="J154" s="235"/>
      <c r="K154" s="235"/>
      <c r="L154" s="239"/>
      <c r="M154" s="240"/>
      <c r="N154" s="241"/>
      <c r="O154" s="241"/>
      <c r="P154" s="241"/>
      <c r="Q154" s="241"/>
      <c r="R154" s="241"/>
      <c r="S154" s="241"/>
      <c r="T154" s="24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3" t="s">
        <v>188</v>
      </c>
      <c r="AU154" s="243" t="s">
        <v>90</v>
      </c>
      <c r="AV154" s="14" t="s">
        <v>90</v>
      </c>
      <c r="AW154" s="14" t="s">
        <v>36</v>
      </c>
      <c r="AX154" s="14" t="s">
        <v>88</v>
      </c>
      <c r="AY154" s="243" t="s">
        <v>179</v>
      </c>
    </row>
    <row r="155" s="2" customFormat="1" ht="16.5" customHeight="1">
      <c r="A155" s="33"/>
      <c r="B155" s="34"/>
      <c r="C155" s="244" t="s">
        <v>245</v>
      </c>
      <c r="D155" s="244" t="s">
        <v>278</v>
      </c>
      <c r="E155" s="245" t="s">
        <v>725</v>
      </c>
      <c r="F155" s="246" t="s">
        <v>726</v>
      </c>
      <c r="G155" s="247" t="s">
        <v>727</v>
      </c>
      <c r="H155" s="248">
        <v>0.75</v>
      </c>
      <c r="I155" s="249">
        <v>0</v>
      </c>
      <c r="J155" s="249">
        <f>ROUND(I155*H155,2)</f>
        <v>0</v>
      </c>
      <c r="K155" s="246" t="s">
        <v>223</v>
      </c>
      <c r="L155" s="250"/>
      <c r="M155" s="251" t="s">
        <v>1</v>
      </c>
      <c r="N155" s="252" t="s">
        <v>45</v>
      </c>
      <c r="O155" s="220">
        <v>0</v>
      </c>
      <c r="P155" s="220">
        <f>O155*H155</f>
        <v>0</v>
      </c>
      <c r="Q155" s="220">
        <v>0.001</v>
      </c>
      <c r="R155" s="220">
        <f>Q155*H155</f>
        <v>0.00075000000000000002</v>
      </c>
      <c r="S155" s="220">
        <v>0</v>
      </c>
      <c r="T155" s="221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22" t="s">
        <v>124</v>
      </c>
      <c r="AT155" s="222" t="s">
        <v>278</v>
      </c>
      <c r="AU155" s="222" t="s">
        <v>90</v>
      </c>
      <c r="AY155" s="17" t="s">
        <v>179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7" t="s">
        <v>88</v>
      </c>
      <c r="BK155" s="223">
        <f>ROUND(I155*H155,2)</f>
        <v>0</v>
      </c>
      <c r="BL155" s="17" t="s">
        <v>186</v>
      </c>
      <c r="BM155" s="222" t="s">
        <v>728</v>
      </c>
    </row>
    <row r="156" s="14" customFormat="1">
      <c r="A156" s="14"/>
      <c r="B156" s="234"/>
      <c r="C156" s="235"/>
      <c r="D156" s="226" t="s">
        <v>188</v>
      </c>
      <c r="E156" s="236" t="s">
        <v>1</v>
      </c>
      <c r="F156" s="237" t="s">
        <v>729</v>
      </c>
      <c r="G156" s="235"/>
      <c r="H156" s="238">
        <v>0.75</v>
      </c>
      <c r="I156" s="235"/>
      <c r="J156" s="235"/>
      <c r="K156" s="235"/>
      <c r="L156" s="239"/>
      <c r="M156" s="240"/>
      <c r="N156" s="241"/>
      <c r="O156" s="241"/>
      <c r="P156" s="241"/>
      <c r="Q156" s="241"/>
      <c r="R156" s="241"/>
      <c r="S156" s="241"/>
      <c r="T156" s="24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3" t="s">
        <v>188</v>
      </c>
      <c r="AU156" s="243" t="s">
        <v>90</v>
      </c>
      <c r="AV156" s="14" t="s">
        <v>90</v>
      </c>
      <c r="AW156" s="14" t="s">
        <v>36</v>
      </c>
      <c r="AX156" s="14" t="s">
        <v>88</v>
      </c>
      <c r="AY156" s="243" t="s">
        <v>179</v>
      </c>
    </row>
    <row r="157" s="2" customFormat="1" ht="37.8" customHeight="1">
      <c r="A157" s="33"/>
      <c r="B157" s="34"/>
      <c r="C157" s="212" t="s">
        <v>252</v>
      </c>
      <c r="D157" s="212" t="s">
        <v>181</v>
      </c>
      <c r="E157" s="213" t="s">
        <v>730</v>
      </c>
      <c r="F157" s="214" t="s">
        <v>731</v>
      </c>
      <c r="G157" s="215" t="s">
        <v>184</v>
      </c>
      <c r="H157" s="216">
        <v>15</v>
      </c>
      <c r="I157" s="217">
        <v>0</v>
      </c>
      <c r="J157" s="217">
        <f>ROUND(I157*H157,2)</f>
        <v>0</v>
      </c>
      <c r="K157" s="214" t="s">
        <v>1</v>
      </c>
      <c r="L157" s="39"/>
      <c r="M157" s="218" t="s">
        <v>1</v>
      </c>
      <c r="N157" s="219" t="s">
        <v>45</v>
      </c>
      <c r="O157" s="220">
        <v>0</v>
      </c>
      <c r="P157" s="220">
        <f>O157*H157</f>
        <v>0</v>
      </c>
      <c r="Q157" s="220">
        <v>0</v>
      </c>
      <c r="R157" s="220">
        <f>Q157*H157</f>
        <v>0</v>
      </c>
      <c r="S157" s="220">
        <v>0</v>
      </c>
      <c r="T157" s="221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22" t="s">
        <v>186</v>
      </c>
      <c r="AT157" s="222" t="s">
        <v>181</v>
      </c>
      <c r="AU157" s="222" t="s">
        <v>90</v>
      </c>
      <c r="AY157" s="17" t="s">
        <v>179</v>
      </c>
      <c r="BE157" s="223">
        <f>IF(N157="základní",J157,0)</f>
        <v>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7" t="s">
        <v>88</v>
      </c>
      <c r="BK157" s="223">
        <f>ROUND(I157*H157,2)</f>
        <v>0</v>
      </c>
      <c r="BL157" s="17" t="s">
        <v>186</v>
      </c>
      <c r="BM157" s="222" t="s">
        <v>732</v>
      </c>
    </row>
    <row r="158" s="14" customFormat="1">
      <c r="A158" s="14"/>
      <c r="B158" s="234"/>
      <c r="C158" s="235"/>
      <c r="D158" s="226" t="s">
        <v>188</v>
      </c>
      <c r="E158" s="236" t="s">
        <v>1</v>
      </c>
      <c r="F158" s="237" t="s">
        <v>686</v>
      </c>
      <c r="G158" s="235"/>
      <c r="H158" s="238">
        <v>15</v>
      </c>
      <c r="I158" s="235"/>
      <c r="J158" s="235"/>
      <c r="K158" s="235"/>
      <c r="L158" s="239"/>
      <c r="M158" s="240"/>
      <c r="N158" s="241"/>
      <c r="O158" s="241"/>
      <c r="P158" s="241"/>
      <c r="Q158" s="241"/>
      <c r="R158" s="241"/>
      <c r="S158" s="241"/>
      <c r="T158" s="24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3" t="s">
        <v>188</v>
      </c>
      <c r="AU158" s="243" t="s">
        <v>90</v>
      </c>
      <c r="AV158" s="14" t="s">
        <v>90</v>
      </c>
      <c r="AW158" s="14" t="s">
        <v>36</v>
      </c>
      <c r="AX158" s="14" t="s">
        <v>88</v>
      </c>
      <c r="AY158" s="243" t="s">
        <v>179</v>
      </c>
    </row>
    <row r="159" s="2" customFormat="1" ht="24.15" customHeight="1">
      <c r="A159" s="33"/>
      <c r="B159" s="34"/>
      <c r="C159" s="212" t="s">
        <v>8</v>
      </c>
      <c r="D159" s="212" t="s">
        <v>181</v>
      </c>
      <c r="E159" s="213" t="s">
        <v>298</v>
      </c>
      <c r="F159" s="214" t="s">
        <v>299</v>
      </c>
      <c r="G159" s="215" t="s">
        <v>184</v>
      </c>
      <c r="H159" s="216">
        <v>79.859999999999999</v>
      </c>
      <c r="I159" s="217">
        <v>0</v>
      </c>
      <c r="J159" s="217">
        <f>ROUND(I159*H159,2)</f>
        <v>0</v>
      </c>
      <c r="K159" s="214" t="s">
        <v>185</v>
      </c>
      <c r="L159" s="39"/>
      <c r="M159" s="218" t="s">
        <v>1</v>
      </c>
      <c r="N159" s="219" t="s">
        <v>45</v>
      </c>
      <c r="O159" s="220">
        <v>0.080000000000000002</v>
      </c>
      <c r="P159" s="220">
        <f>O159*H159</f>
        <v>6.3887999999999998</v>
      </c>
      <c r="Q159" s="220">
        <v>0</v>
      </c>
      <c r="R159" s="220">
        <f>Q159*H159</f>
        <v>0</v>
      </c>
      <c r="S159" s="220">
        <v>0</v>
      </c>
      <c r="T159" s="221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22" t="s">
        <v>186</v>
      </c>
      <c r="AT159" s="222" t="s">
        <v>181</v>
      </c>
      <c r="AU159" s="222" t="s">
        <v>90</v>
      </c>
      <c r="AY159" s="17" t="s">
        <v>179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7" t="s">
        <v>88</v>
      </c>
      <c r="BK159" s="223">
        <f>ROUND(I159*H159,2)</f>
        <v>0</v>
      </c>
      <c r="BL159" s="17" t="s">
        <v>186</v>
      </c>
      <c r="BM159" s="222" t="s">
        <v>733</v>
      </c>
    </row>
    <row r="160" s="14" customFormat="1">
      <c r="A160" s="14"/>
      <c r="B160" s="234"/>
      <c r="C160" s="235"/>
      <c r="D160" s="226" t="s">
        <v>188</v>
      </c>
      <c r="E160" s="236" t="s">
        <v>1</v>
      </c>
      <c r="F160" s="237" t="s">
        <v>852</v>
      </c>
      <c r="G160" s="235"/>
      <c r="H160" s="238">
        <v>79.859999999999999</v>
      </c>
      <c r="I160" s="235"/>
      <c r="J160" s="235"/>
      <c r="K160" s="235"/>
      <c r="L160" s="239"/>
      <c r="M160" s="240"/>
      <c r="N160" s="241"/>
      <c r="O160" s="241"/>
      <c r="P160" s="241"/>
      <c r="Q160" s="241"/>
      <c r="R160" s="241"/>
      <c r="S160" s="241"/>
      <c r="T160" s="24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3" t="s">
        <v>188</v>
      </c>
      <c r="AU160" s="243" t="s">
        <v>90</v>
      </c>
      <c r="AV160" s="14" t="s">
        <v>90</v>
      </c>
      <c r="AW160" s="14" t="s">
        <v>36</v>
      </c>
      <c r="AX160" s="14" t="s">
        <v>88</v>
      </c>
      <c r="AY160" s="243" t="s">
        <v>179</v>
      </c>
    </row>
    <row r="161" s="12" customFormat="1" ht="22.8" customHeight="1">
      <c r="A161" s="12"/>
      <c r="B161" s="197"/>
      <c r="C161" s="198"/>
      <c r="D161" s="199" t="s">
        <v>79</v>
      </c>
      <c r="E161" s="210" t="s">
        <v>195</v>
      </c>
      <c r="F161" s="210" t="s">
        <v>853</v>
      </c>
      <c r="G161" s="198"/>
      <c r="H161" s="198"/>
      <c r="I161" s="198"/>
      <c r="J161" s="211">
        <f>BK161</f>
        <v>0</v>
      </c>
      <c r="K161" s="198"/>
      <c r="L161" s="202"/>
      <c r="M161" s="203"/>
      <c r="N161" s="204"/>
      <c r="O161" s="204"/>
      <c r="P161" s="205">
        <f>SUM(P162:P164)</f>
        <v>42.460000000000001</v>
      </c>
      <c r="Q161" s="204"/>
      <c r="R161" s="205">
        <f>SUM(R162:R164)</f>
        <v>30.058380000000003</v>
      </c>
      <c r="S161" s="204"/>
      <c r="T161" s="206">
        <f>SUM(T162:T164)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7" t="s">
        <v>88</v>
      </c>
      <c r="AT161" s="208" t="s">
        <v>79</v>
      </c>
      <c r="AU161" s="208" t="s">
        <v>88</v>
      </c>
      <c r="AY161" s="207" t="s">
        <v>179</v>
      </c>
      <c r="BK161" s="209">
        <f>SUM(BK162:BK164)</f>
        <v>0</v>
      </c>
    </row>
    <row r="162" s="2" customFormat="1" ht="24.15" customHeight="1">
      <c r="A162" s="33"/>
      <c r="B162" s="34"/>
      <c r="C162" s="212" t="s">
        <v>261</v>
      </c>
      <c r="D162" s="212" t="s">
        <v>181</v>
      </c>
      <c r="E162" s="213" t="s">
        <v>854</v>
      </c>
      <c r="F162" s="214" t="s">
        <v>855</v>
      </c>
      <c r="G162" s="215" t="s">
        <v>198</v>
      </c>
      <c r="H162" s="216">
        <v>44</v>
      </c>
      <c r="I162" s="217">
        <v>0</v>
      </c>
      <c r="J162" s="217">
        <f>ROUND(I162*H162,2)</f>
        <v>0</v>
      </c>
      <c r="K162" s="214" t="s">
        <v>185</v>
      </c>
      <c r="L162" s="39"/>
      <c r="M162" s="218" t="s">
        <v>1</v>
      </c>
      <c r="N162" s="219" t="s">
        <v>45</v>
      </c>
      <c r="O162" s="220">
        <v>0.96499999999999997</v>
      </c>
      <c r="P162" s="220">
        <f>O162*H162</f>
        <v>42.460000000000001</v>
      </c>
      <c r="Q162" s="220">
        <v>0.24127000000000001</v>
      </c>
      <c r="R162" s="220">
        <f>Q162*H162</f>
        <v>10.615880000000001</v>
      </c>
      <c r="S162" s="220">
        <v>0</v>
      </c>
      <c r="T162" s="221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22" t="s">
        <v>186</v>
      </c>
      <c r="AT162" s="222" t="s">
        <v>181</v>
      </c>
      <c r="AU162" s="222" t="s">
        <v>90</v>
      </c>
      <c r="AY162" s="17" t="s">
        <v>179</v>
      </c>
      <c r="BE162" s="223">
        <f>IF(N162="základní",J162,0)</f>
        <v>0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7" t="s">
        <v>88</v>
      </c>
      <c r="BK162" s="223">
        <f>ROUND(I162*H162,2)</f>
        <v>0</v>
      </c>
      <c r="BL162" s="17" t="s">
        <v>186</v>
      </c>
      <c r="BM162" s="222" t="s">
        <v>856</v>
      </c>
    </row>
    <row r="163" s="2" customFormat="1" ht="21.75" customHeight="1">
      <c r="A163" s="33"/>
      <c r="B163" s="34"/>
      <c r="C163" s="244" t="s">
        <v>266</v>
      </c>
      <c r="D163" s="244" t="s">
        <v>278</v>
      </c>
      <c r="E163" s="245" t="s">
        <v>857</v>
      </c>
      <c r="F163" s="246" t="s">
        <v>858</v>
      </c>
      <c r="G163" s="247" t="s">
        <v>384</v>
      </c>
      <c r="H163" s="248">
        <v>277.75</v>
      </c>
      <c r="I163" s="249">
        <v>0</v>
      </c>
      <c r="J163" s="249">
        <f>ROUND(I163*H163,2)</f>
        <v>0</v>
      </c>
      <c r="K163" s="246" t="s">
        <v>185</v>
      </c>
      <c r="L163" s="250"/>
      <c r="M163" s="251" t="s">
        <v>1</v>
      </c>
      <c r="N163" s="252" t="s">
        <v>45</v>
      </c>
      <c r="O163" s="220">
        <v>0</v>
      </c>
      <c r="P163" s="220">
        <f>O163*H163</f>
        <v>0</v>
      </c>
      <c r="Q163" s="220">
        <v>0.070000000000000007</v>
      </c>
      <c r="R163" s="220">
        <f>Q163*H163</f>
        <v>19.442500000000003</v>
      </c>
      <c r="S163" s="220">
        <v>0</v>
      </c>
      <c r="T163" s="221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22" t="s">
        <v>124</v>
      </c>
      <c r="AT163" s="222" t="s">
        <v>278</v>
      </c>
      <c r="AU163" s="222" t="s">
        <v>90</v>
      </c>
      <c r="AY163" s="17" t="s">
        <v>179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7" t="s">
        <v>88</v>
      </c>
      <c r="BK163" s="223">
        <f>ROUND(I163*H163,2)</f>
        <v>0</v>
      </c>
      <c r="BL163" s="17" t="s">
        <v>186</v>
      </c>
      <c r="BM163" s="222" t="s">
        <v>859</v>
      </c>
    </row>
    <row r="164" s="14" customFormat="1">
      <c r="A164" s="14"/>
      <c r="B164" s="234"/>
      <c r="C164" s="235"/>
      <c r="D164" s="226" t="s">
        <v>188</v>
      </c>
      <c r="E164" s="236" t="s">
        <v>1</v>
      </c>
      <c r="F164" s="237" t="s">
        <v>860</v>
      </c>
      <c r="G164" s="235"/>
      <c r="H164" s="238">
        <v>277.75</v>
      </c>
      <c r="I164" s="235"/>
      <c r="J164" s="235"/>
      <c r="K164" s="235"/>
      <c r="L164" s="239"/>
      <c r="M164" s="240"/>
      <c r="N164" s="241"/>
      <c r="O164" s="241"/>
      <c r="P164" s="241"/>
      <c r="Q164" s="241"/>
      <c r="R164" s="241"/>
      <c r="S164" s="241"/>
      <c r="T164" s="24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3" t="s">
        <v>188</v>
      </c>
      <c r="AU164" s="243" t="s">
        <v>90</v>
      </c>
      <c r="AV164" s="14" t="s">
        <v>90</v>
      </c>
      <c r="AW164" s="14" t="s">
        <v>36</v>
      </c>
      <c r="AX164" s="14" t="s">
        <v>88</v>
      </c>
      <c r="AY164" s="243" t="s">
        <v>179</v>
      </c>
    </row>
    <row r="165" s="12" customFormat="1" ht="22.8" customHeight="1">
      <c r="A165" s="12"/>
      <c r="B165" s="197"/>
      <c r="C165" s="198"/>
      <c r="D165" s="199" t="s">
        <v>79</v>
      </c>
      <c r="E165" s="210" t="s">
        <v>205</v>
      </c>
      <c r="F165" s="210" t="s">
        <v>308</v>
      </c>
      <c r="G165" s="198"/>
      <c r="H165" s="198"/>
      <c r="I165" s="198"/>
      <c r="J165" s="211">
        <f>BK165</f>
        <v>0</v>
      </c>
      <c r="K165" s="198"/>
      <c r="L165" s="202"/>
      <c r="M165" s="203"/>
      <c r="N165" s="204"/>
      <c r="O165" s="204"/>
      <c r="P165" s="205">
        <f>SUM(P166:P181)</f>
        <v>70.084000000000003</v>
      </c>
      <c r="Q165" s="204"/>
      <c r="R165" s="205">
        <f>SUM(R166:R181)</f>
        <v>27.493930000000006</v>
      </c>
      <c r="S165" s="204"/>
      <c r="T165" s="206">
        <f>SUM(T166:T181)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7" t="s">
        <v>88</v>
      </c>
      <c r="AT165" s="208" t="s">
        <v>79</v>
      </c>
      <c r="AU165" s="208" t="s">
        <v>88</v>
      </c>
      <c r="AY165" s="207" t="s">
        <v>179</v>
      </c>
      <c r="BK165" s="209">
        <f>SUM(BK166:BK181)</f>
        <v>0</v>
      </c>
    </row>
    <row r="166" s="2" customFormat="1" ht="24.15" customHeight="1">
      <c r="A166" s="33"/>
      <c r="B166" s="34"/>
      <c r="C166" s="212" t="s">
        <v>272</v>
      </c>
      <c r="D166" s="212" t="s">
        <v>181</v>
      </c>
      <c r="E166" s="213" t="s">
        <v>734</v>
      </c>
      <c r="F166" s="214" t="s">
        <v>735</v>
      </c>
      <c r="G166" s="215" t="s">
        <v>184</v>
      </c>
      <c r="H166" s="216">
        <v>105</v>
      </c>
      <c r="I166" s="217">
        <v>0</v>
      </c>
      <c r="J166" s="217">
        <f>ROUND(I166*H166,2)</f>
        <v>0</v>
      </c>
      <c r="K166" s="214" t="s">
        <v>223</v>
      </c>
      <c r="L166" s="39"/>
      <c r="M166" s="218" t="s">
        <v>1</v>
      </c>
      <c r="N166" s="219" t="s">
        <v>45</v>
      </c>
      <c r="O166" s="220">
        <v>0.025999999999999999</v>
      </c>
      <c r="P166" s="220">
        <f>O166*H166</f>
        <v>2.73</v>
      </c>
      <c r="Q166" s="220">
        <v>0</v>
      </c>
      <c r="R166" s="220">
        <f>Q166*H166</f>
        <v>0</v>
      </c>
      <c r="S166" s="220">
        <v>0</v>
      </c>
      <c r="T166" s="221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22" t="s">
        <v>186</v>
      </c>
      <c r="AT166" s="222" t="s">
        <v>181</v>
      </c>
      <c r="AU166" s="222" t="s">
        <v>90</v>
      </c>
      <c r="AY166" s="17" t="s">
        <v>179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7" t="s">
        <v>88</v>
      </c>
      <c r="BK166" s="223">
        <f>ROUND(I166*H166,2)</f>
        <v>0</v>
      </c>
      <c r="BL166" s="17" t="s">
        <v>186</v>
      </c>
      <c r="BM166" s="222" t="s">
        <v>736</v>
      </c>
    </row>
    <row r="167" s="14" customFormat="1">
      <c r="A167" s="14"/>
      <c r="B167" s="234"/>
      <c r="C167" s="235"/>
      <c r="D167" s="226" t="s">
        <v>188</v>
      </c>
      <c r="E167" s="236" t="s">
        <v>1</v>
      </c>
      <c r="F167" s="237" t="s">
        <v>737</v>
      </c>
      <c r="G167" s="235"/>
      <c r="H167" s="238">
        <v>105</v>
      </c>
      <c r="I167" s="235"/>
      <c r="J167" s="235"/>
      <c r="K167" s="235"/>
      <c r="L167" s="239"/>
      <c r="M167" s="240"/>
      <c r="N167" s="241"/>
      <c r="O167" s="241"/>
      <c r="P167" s="241"/>
      <c r="Q167" s="241"/>
      <c r="R167" s="241"/>
      <c r="S167" s="241"/>
      <c r="T167" s="24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3" t="s">
        <v>188</v>
      </c>
      <c r="AU167" s="243" t="s">
        <v>90</v>
      </c>
      <c r="AV167" s="14" t="s">
        <v>90</v>
      </c>
      <c r="AW167" s="14" t="s">
        <v>36</v>
      </c>
      <c r="AX167" s="14" t="s">
        <v>88</v>
      </c>
      <c r="AY167" s="243" t="s">
        <v>179</v>
      </c>
    </row>
    <row r="168" s="2" customFormat="1" ht="24.15" customHeight="1">
      <c r="A168" s="33"/>
      <c r="B168" s="34"/>
      <c r="C168" s="212" t="s">
        <v>277</v>
      </c>
      <c r="D168" s="212" t="s">
        <v>181</v>
      </c>
      <c r="E168" s="213" t="s">
        <v>738</v>
      </c>
      <c r="F168" s="214" t="s">
        <v>739</v>
      </c>
      <c r="G168" s="215" t="s">
        <v>184</v>
      </c>
      <c r="H168" s="216">
        <v>14</v>
      </c>
      <c r="I168" s="217">
        <v>0</v>
      </c>
      <c r="J168" s="217">
        <f>ROUND(I168*H168,2)</f>
        <v>0</v>
      </c>
      <c r="K168" s="214" t="s">
        <v>185</v>
      </c>
      <c r="L168" s="39"/>
      <c r="M168" s="218" t="s">
        <v>1</v>
      </c>
      <c r="N168" s="219" t="s">
        <v>45</v>
      </c>
      <c r="O168" s="220">
        <v>0.031</v>
      </c>
      <c r="P168" s="220">
        <f>O168*H168</f>
        <v>0.434</v>
      </c>
      <c r="Q168" s="220">
        <v>0</v>
      </c>
      <c r="R168" s="220">
        <f>Q168*H168</f>
        <v>0</v>
      </c>
      <c r="S168" s="220">
        <v>0</v>
      </c>
      <c r="T168" s="221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22" t="s">
        <v>186</v>
      </c>
      <c r="AT168" s="222" t="s">
        <v>181</v>
      </c>
      <c r="AU168" s="222" t="s">
        <v>90</v>
      </c>
      <c r="AY168" s="17" t="s">
        <v>179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7" t="s">
        <v>88</v>
      </c>
      <c r="BK168" s="223">
        <f>ROUND(I168*H168,2)</f>
        <v>0</v>
      </c>
      <c r="BL168" s="17" t="s">
        <v>186</v>
      </c>
      <c r="BM168" s="222" t="s">
        <v>740</v>
      </c>
    </row>
    <row r="169" s="14" customFormat="1">
      <c r="A169" s="14"/>
      <c r="B169" s="234"/>
      <c r="C169" s="235"/>
      <c r="D169" s="226" t="s">
        <v>188</v>
      </c>
      <c r="E169" s="236" t="s">
        <v>1</v>
      </c>
      <c r="F169" s="237" t="s">
        <v>741</v>
      </c>
      <c r="G169" s="235"/>
      <c r="H169" s="238">
        <v>14</v>
      </c>
      <c r="I169" s="235"/>
      <c r="J169" s="235"/>
      <c r="K169" s="235"/>
      <c r="L169" s="239"/>
      <c r="M169" s="240"/>
      <c r="N169" s="241"/>
      <c r="O169" s="241"/>
      <c r="P169" s="241"/>
      <c r="Q169" s="241"/>
      <c r="R169" s="241"/>
      <c r="S169" s="241"/>
      <c r="T169" s="24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3" t="s">
        <v>188</v>
      </c>
      <c r="AU169" s="243" t="s">
        <v>90</v>
      </c>
      <c r="AV169" s="14" t="s">
        <v>90</v>
      </c>
      <c r="AW169" s="14" t="s">
        <v>36</v>
      </c>
      <c r="AX169" s="14" t="s">
        <v>88</v>
      </c>
      <c r="AY169" s="243" t="s">
        <v>179</v>
      </c>
    </row>
    <row r="170" s="2" customFormat="1" ht="33" customHeight="1">
      <c r="A170" s="33"/>
      <c r="B170" s="34"/>
      <c r="C170" s="212" t="s">
        <v>283</v>
      </c>
      <c r="D170" s="212" t="s">
        <v>181</v>
      </c>
      <c r="E170" s="213" t="s">
        <v>742</v>
      </c>
      <c r="F170" s="214" t="s">
        <v>743</v>
      </c>
      <c r="G170" s="215" t="s">
        <v>184</v>
      </c>
      <c r="H170" s="216">
        <v>105</v>
      </c>
      <c r="I170" s="217">
        <v>0</v>
      </c>
      <c r="J170" s="217">
        <f>ROUND(I170*H170,2)</f>
        <v>0</v>
      </c>
      <c r="K170" s="214" t="s">
        <v>185</v>
      </c>
      <c r="L170" s="39"/>
      <c r="M170" s="218" t="s">
        <v>1</v>
      </c>
      <c r="N170" s="219" t="s">
        <v>45</v>
      </c>
      <c r="O170" s="220">
        <v>0.53000000000000003</v>
      </c>
      <c r="P170" s="220">
        <f>O170*H170</f>
        <v>55.650000000000006</v>
      </c>
      <c r="Q170" s="220">
        <v>0.089219999999999994</v>
      </c>
      <c r="R170" s="220">
        <f>Q170*H170</f>
        <v>9.3681000000000001</v>
      </c>
      <c r="S170" s="220">
        <v>0</v>
      </c>
      <c r="T170" s="221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22" t="s">
        <v>186</v>
      </c>
      <c r="AT170" s="222" t="s">
        <v>181</v>
      </c>
      <c r="AU170" s="222" t="s">
        <v>90</v>
      </c>
      <c r="AY170" s="17" t="s">
        <v>179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7" t="s">
        <v>88</v>
      </c>
      <c r="BK170" s="223">
        <f>ROUND(I170*H170,2)</f>
        <v>0</v>
      </c>
      <c r="BL170" s="17" t="s">
        <v>186</v>
      </c>
      <c r="BM170" s="222" t="s">
        <v>744</v>
      </c>
    </row>
    <row r="171" s="14" customFormat="1">
      <c r="A171" s="14"/>
      <c r="B171" s="234"/>
      <c r="C171" s="235"/>
      <c r="D171" s="226" t="s">
        <v>188</v>
      </c>
      <c r="E171" s="236" t="s">
        <v>1</v>
      </c>
      <c r="F171" s="237" t="s">
        <v>681</v>
      </c>
      <c r="G171" s="235"/>
      <c r="H171" s="238">
        <v>105</v>
      </c>
      <c r="I171" s="235"/>
      <c r="J171" s="235"/>
      <c r="K171" s="235"/>
      <c r="L171" s="239"/>
      <c r="M171" s="240"/>
      <c r="N171" s="241"/>
      <c r="O171" s="241"/>
      <c r="P171" s="241"/>
      <c r="Q171" s="241"/>
      <c r="R171" s="241"/>
      <c r="S171" s="241"/>
      <c r="T171" s="24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3" t="s">
        <v>188</v>
      </c>
      <c r="AU171" s="243" t="s">
        <v>90</v>
      </c>
      <c r="AV171" s="14" t="s">
        <v>90</v>
      </c>
      <c r="AW171" s="14" t="s">
        <v>36</v>
      </c>
      <c r="AX171" s="14" t="s">
        <v>88</v>
      </c>
      <c r="AY171" s="243" t="s">
        <v>179</v>
      </c>
    </row>
    <row r="172" s="2" customFormat="1" ht="24.15" customHeight="1">
      <c r="A172" s="33"/>
      <c r="B172" s="34"/>
      <c r="C172" s="244" t="s">
        <v>7</v>
      </c>
      <c r="D172" s="244" t="s">
        <v>278</v>
      </c>
      <c r="E172" s="245" t="s">
        <v>745</v>
      </c>
      <c r="F172" s="246" t="s">
        <v>746</v>
      </c>
      <c r="G172" s="247" t="s">
        <v>184</v>
      </c>
      <c r="H172" s="248">
        <v>106.08</v>
      </c>
      <c r="I172" s="249">
        <v>0</v>
      </c>
      <c r="J172" s="249">
        <f>ROUND(I172*H172,2)</f>
        <v>0</v>
      </c>
      <c r="K172" s="246" t="s">
        <v>747</v>
      </c>
      <c r="L172" s="250"/>
      <c r="M172" s="251" t="s">
        <v>1</v>
      </c>
      <c r="N172" s="252" t="s">
        <v>45</v>
      </c>
      <c r="O172" s="220">
        <v>0</v>
      </c>
      <c r="P172" s="220">
        <f>O172*H172</f>
        <v>0</v>
      </c>
      <c r="Q172" s="220">
        <v>0.13100000000000001</v>
      </c>
      <c r="R172" s="220">
        <f>Q172*H172</f>
        <v>13.89648</v>
      </c>
      <c r="S172" s="220">
        <v>0</v>
      </c>
      <c r="T172" s="221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22" t="s">
        <v>124</v>
      </c>
      <c r="AT172" s="222" t="s">
        <v>278</v>
      </c>
      <c r="AU172" s="222" t="s">
        <v>90</v>
      </c>
      <c r="AY172" s="17" t="s">
        <v>179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7" t="s">
        <v>88</v>
      </c>
      <c r="BK172" s="223">
        <f>ROUND(I172*H172,2)</f>
        <v>0</v>
      </c>
      <c r="BL172" s="17" t="s">
        <v>186</v>
      </c>
      <c r="BM172" s="222" t="s">
        <v>748</v>
      </c>
    </row>
    <row r="173" s="14" customFormat="1">
      <c r="A173" s="14"/>
      <c r="B173" s="234"/>
      <c r="C173" s="235"/>
      <c r="D173" s="226" t="s">
        <v>188</v>
      </c>
      <c r="E173" s="236" t="s">
        <v>1</v>
      </c>
      <c r="F173" s="237" t="s">
        <v>861</v>
      </c>
      <c r="G173" s="235"/>
      <c r="H173" s="238">
        <v>106.08</v>
      </c>
      <c r="I173" s="235"/>
      <c r="J173" s="235"/>
      <c r="K173" s="235"/>
      <c r="L173" s="239"/>
      <c r="M173" s="240"/>
      <c r="N173" s="241"/>
      <c r="O173" s="241"/>
      <c r="P173" s="241"/>
      <c r="Q173" s="241"/>
      <c r="R173" s="241"/>
      <c r="S173" s="241"/>
      <c r="T173" s="24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3" t="s">
        <v>188</v>
      </c>
      <c r="AU173" s="243" t="s">
        <v>90</v>
      </c>
      <c r="AV173" s="14" t="s">
        <v>90</v>
      </c>
      <c r="AW173" s="14" t="s">
        <v>36</v>
      </c>
      <c r="AX173" s="14" t="s">
        <v>88</v>
      </c>
      <c r="AY173" s="243" t="s">
        <v>179</v>
      </c>
    </row>
    <row r="174" s="2" customFormat="1" ht="24.15" customHeight="1">
      <c r="A174" s="33"/>
      <c r="B174" s="34"/>
      <c r="C174" s="244" t="s">
        <v>291</v>
      </c>
      <c r="D174" s="244" t="s">
        <v>278</v>
      </c>
      <c r="E174" s="245" t="s">
        <v>750</v>
      </c>
      <c r="F174" s="246" t="s">
        <v>751</v>
      </c>
      <c r="G174" s="247" t="s">
        <v>184</v>
      </c>
      <c r="H174" s="248">
        <v>1.05</v>
      </c>
      <c r="I174" s="249">
        <v>0</v>
      </c>
      <c r="J174" s="249">
        <f>ROUND(I174*H174,2)</f>
        <v>0</v>
      </c>
      <c r="K174" s="246" t="s">
        <v>1</v>
      </c>
      <c r="L174" s="250"/>
      <c r="M174" s="251" t="s">
        <v>1</v>
      </c>
      <c r="N174" s="252" t="s">
        <v>45</v>
      </c>
      <c r="O174" s="220">
        <v>0</v>
      </c>
      <c r="P174" s="220">
        <f>O174*H174</f>
        <v>0</v>
      </c>
      <c r="Q174" s="220">
        <v>0.13100000000000001</v>
      </c>
      <c r="R174" s="220">
        <f>Q174*H174</f>
        <v>0.13755000000000001</v>
      </c>
      <c r="S174" s="220">
        <v>0</v>
      </c>
      <c r="T174" s="221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22" t="s">
        <v>124</v>
      </c>
      <c r="AT174" s="222" t="s">
        <v>278</v>
      </c>
      <c r="AU174" s="222" t="s">
        <v>90</v>
      </c>
      <c r="AY174" s="17" t="s">
        <v>179</v>
      </c>
      <c r="BE174" s="223">
        <f>IF(N174="základní",J174,0)</f>
        <v>0</v>
      </c>
      <c r="BF174" s="223">
        <f>IF(N174="snížená",J174,0)</f>
        <v>0</v>
      </c>
      <c r="BG174" s="223">
        <f>IF(N174="zákl. přenesená",J174,0)</f>
        <v>0</v>
      </c>
      <c r="BH174" s="223">
        <f>IF(N174="sníž. přenesená",J174,0)</f>
        <v>0</v>
      </c>
      <c r="BI174" s="223">
        <f>IF(N174="nulová",J174,0)</f>
        <v>0</v>
      </c>
      <c r="BJ174" s="17" t="s">
        <v>88</v>
      </c>
      <c r="BK174" s="223">
        <f>ROUND(I174*H174,2)</f>
        <v>0</v>
      </c>
      <c r="BL174" s="17" t="s">
        <v>186</v>
      </c>
      <c r="BM174" s="222" t="s">
        <v>752</v>
      </c>
    </row>
    <row r="175" s="14" customFormat="1">
      <c r="A175" s="14"/>
      <c r="B175" s="234"/>
      <c r="C175" s="235"/>
      <c r="D175" s="226" t="s">
        <v>188</v>
      </c>
      <c r="E175" s="236" t="s">
        <v>1</v>
      </c>
      <c r="F175" s="237" t="s">
        <v>862</v>
      </c>
      <c r="G175" s="235"/>
      <c r="H175" s="238">
        <v>1.05</v>
      </c>
      <c r="I175" s="235"/>
      <c r="J175" s="235"/>
      <c r="K175" s="235"/>
      <c r="L175" s="239"/>
      <c r="M175" s="240"/>
      <c r="N175" s="241"/>
      <c r="O175" s="241"/>
      <c r="P175" s="241"/>
      <c r="Q175" s="241"/>
      <c r="R175" s="241"/>
      <c r="S175" s="241"/>
      <c r="T175" s="24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3" t="s">
        <v>188</v>
      </c>
      <c r="AU175" s="243" t="s">
        <v>90</v>
      </c>
      <c r="AV175" s="14" t="s">
        <v>90</v>
      </c>
      <c r="AW175" s="14" t="s">
        <v>36</v>
      </c>
      <c r="AX175" s="14" t="s">
        <v>88</v>
      </c>
      <c r="AY175" s="243" t="s">
        <v>179</v>
      </c>
    </row>
    <row r="176" s="2" customFormat="1" ht="24.15" customHeight="1">
      <c r="A176" s="33"/>
      <c r="B176" s="34"/>
      <c r="C176" s="212" t="s">
        <v>297</v>
      </c>
      <c r="D176" s="212" t="s">
        <v>181</v>
      </c>
      <c r="E176" s="213" t="s">
        <v>754</v>
      </c>
      <c r="F176" s="214" t="s">
        <v>755</v>
      </c>
      <c r="G176" s="215" t="s">
        <v>184</v>
      </c>
      <c r="H176" s="216">
        <v>14</v>
      </c>
      <c r="I176" s="217">
        <v>0</v>
      </c>
      <c r="J176" s="217">
        <f>ROUND(I176*H176,2)</f>
        <v>0</v>
      </c>
      <c r="K176" s="214" t="s">
        <v>747</v>
      </c>
      <c r="L176" s="39"/>
      <c r="M176" s="218" t="s">
        <v>1</v>
      </c>
      <c r="N176" s="219" t="s">
        <v>45</v>
      </c>
      <c r="O176" s="220">
        <v>0.80500000000000005</v>
      </c>
      <c r="P176" s="220">
        <f>O176*H176</f>
        <v>11.270000000000001</v>
      </c>
      <c r="Q176" s="220">
        <v>0.11162</v>
      </c>
      <c r="R176" s="220">
        <f>Q176*H176</f>
        <v>1.5626799999999999</v>
      </c>
      <c r="S176" s="220">
        <v>0</v>
      </c>
      <c r="T176" s="221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22" t="s">
        <v>186</v>
      </c>
      <c r="AT176" s="222" t="s">
        <v>181</v>
      </c>
      <c r="AU176" s="222" t="s">
        <v>90</v>
      </c>
      <c r="AY176" s="17" t="s">
        <v>179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7" t="s">
        <v>88</v>
      </c>
      <c r="BK176" s="223">
        <f>ROUND(I176*H176,2)</f>
        <v>0</v>
      </c>
      <c r="BL176" s="17" t="s">
        <v>186</v>
      </c>
      <c r="BM176" s="222" t="s">
        <v>756</v>
      </c>
    </row>
    <row r="177" s="14" customFormat="1">
      <c r="A177" s="14"/>
      <c r="B177" s="234"/>
      <c r="C177" s="235"/>
      <c r="D177" s="226" t="s">
        <v>188</v>
      </c>
      <c r="E177" s="236" t="s">
        <v>1</v>
      </c>
      <c r="F177" s="237" t="s">
        <v>688</v>
      </c>
      <c r="G177" s="235"/>
      <c r="H177" s="238">
        <v>14</v>
      </c>
      <c r="I177" s="235"/>
      <c r="J177" s="235"/>
      <c r="K177" s="235"/>
      <c r="L177" s="239"/>
      <c r="M177" s="240"/>
      <c r="N177" s="241"/>
      <c r="O177" s="241"/>
      <c r="P177" s="241"/>
      <c r="Q177" s="241"/>
      <c r="R177" s="241"/>
      <c r="S177" s="241"/>
      <c r="T177" s="24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3" t="s">
        <v>188</v>
      </c>
      <c r="AU177" s="243" t="s">
        <v>90</v>
      </c>
      <c r="AV177" s="14" t="s">
        <v>90</v>
      </c>
      <c r="AW177" s="14" t="s">
        <v>36</v>
      </c>
      <c r="AX177" s="14" t="s">
        <v>88</v>
      </c>
      <c r="AY177" s="243" t="s">
        <v>179</v>
      </c>
    </row>
    <row r="178" s="2" customFormat="1" ht="24.15" customHeight="1">
      <c r="A178" s="33"/>
      <c r="B178" s="34"/>
      <c r="C178" s="244" t="s">
        <v>303</v>
      </c>
      <c r="D178" s="244" t="s">
        <v>278</v>
      </c>
      <c r="E178" s="245" t="s">
        <v>757</v>
      </c>
      <c r="F178" s="246" t="s">
        <v>758</v>
      </c>
      <c r="G178" s="247" t="s">
        <v>184</v>
      </c>
      <c r="H178" s="248">
        <v>11.220000000000001</v>
      </c>
      <c r="I178" s="249">
        <v>0</v>
      </c>
      <c r="J178" s="249">
        <f>ROUND(I178*H178,2)</f>
        <v>0</v>
      </c>
      <c r="K178" s="246" t="s">
        <v>1</v>
      </c>
      <c r="L178" s="250"/>
      <c r="M178" s="251" t="s">
        <v>1</v>
      </c>
      <c r="N178" s="252" t="s">
        <v>45</v>
      </c>
      <c r="O178" s="220">
        <v>0</v>
      </c>
      <c r="P178" s="220">
        <f>O178*H178</f>
        <v>0</v>
      </c>
      <c r="Q178" s="220">
        <v>0.17599999999999999</v>
      </c>
      <c r="R178" s="220">
        <f>Q178*H178</f>
        <v>1.97472</v>
      </c>
      <c r="S178" s="220">
        <v>0</v>
      </c>
      <c r="T178" s="221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22" t="s">
        <v>124</v>
      </c>
      <c r="AT178" s="222" t="s">
        <v>278</v>
      </c>
      <c r="AU178" s="222" t="s">
        <v>90</v>
      </c>
      <c r="AY178" s="17" t="s">
        <v>179</v>
      </c>
      <c r="BE178" s="223">
        <f>IF(N178="základní",J178,0)</f>
        <v>0</v>
      </c>
      <c r="BF178" s="223">
        <f>IF(N178="snížená",J178,0)</f>
        <v>0</v>
      </c>
      <c r="BG178" s="223">
        <f>IF(N178="zákl. přenesená",J178,0)</f>
        <v>0</v>
      </c>
      <c r="BH178" s="223">
        <f>IF(N178="sníž. přenesená",J178,0)</f>
        <v>0</v>
      </c>
      <c r="BI178" s="223">
        <f>IF(N178="nulová",J178,0)</f>
        <v>0</v>
      </c>
      <c r="BJ178" s="17" t="s">
        <v>88</v>
      </c>
      <c r="BK178" s="223">
        <f>ROUND(I178*H178,2)</f>
        <v>0</v>
      </c>
      <c r="BL178" s="17" t="s">
        <v>186</v>
      </c>
      <c r="BM178" s="222" t="s">
        <v>759</v>
      </c>
    </row>
    <row r="179" s="14" customFormat="1">
      <c r="A179" s="14"/>
      <c r="B179" s="234"/>
      <c r="C179" s="235"/>
      <c r="D179" s="226" t="s">
        <v>188</v>
      </c>
      <c r="E179" s="236" t="s">
        <v>1</v>
      </c>
      <c r="F179" s="237" t="s">
        <v>863</v>
      </c>
      <c r="G179" s="235"/>
      <c r="H179" s="238">
        <v>11.220000000000001</v>
      </c>
      <c r="I179" s="235"/>
      <c r="J179" s="235"/>
      <c r="K179" s="235"/>
      <c r="L179" s="239"/>
      <c r="M179" s="240"/>
      <c r="N179" s="241"/>
      <c r="O179" s="241"/>
      <c r="P179" s="241"/>
      <c r="Q179" s="241"/>
      <c r="R179" s="241"/>
      <c r="S179" s="241"/>
      <c r="T179" s="24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3" t="s">
        <v>188</v>
      </c>
      <c r="AU179" s="243" t="s">
        <v>90</v>
      </c>
      <c r="AV179" s="14" t="s">
        <v>90</v>
      </c>
      <c r="AW179" s="14" t="s">
        <v>36</v>
      </c>
      <c r="AX179" s="14" t="s">
        <v>88</v>
      </c>
      <c r="AY179" s="243" t="s">
        <v>179</v>
      </c>
    </row>
    <row r="180" s="2" customFormat="1" ht="24.15" customHeight="1">
      <c r="A180" s="33"/>
      <c r="B180" s="34"/>
      <c r="C180" s="244" t="s">
        <v>309</v>
      </c>
      <c r="D180" s="244" t="s">
        <v>278</v>
      </c>
      <c r="E180" s="245" t="s">
        <v>761</v>
      </c>
      <c r="F180" s="246" t="s">
        <v>762</v>
      </c>
      <c r="G180" s="247" t="s">
        <v>184</v>
      </c>
      <c r="H180" s="248">
        <v>3.1499999999999999</v>
      </c>
      <c r="I180" s="249">
        <v>0</v>
      </c>
      <c r="J180" s="249">
        <f>ROUND(I180*H180,2)</f>
        <v>0</v>
      </c>
      <c r="K180" s="246" t="s">
        <v>1</v>
      </c>
      <c r="L180" s="250"/>
      <c r="M180" s="251" t="s">
        <v>1</v>
      </c>
      <c r="N180" s="252" t="s">
        <v>45</v>
      </c>
      <c r="O180" s="220">
        <v>0</v>
      </c>
      <c r="P180" s="220">
        <f>O180*H180</f>
        <v>0</v>
      </c>
      <c r="Q180" s="220">
        <v>0.17599999999999999</v>
      </c>
      <c r="R180" s="220">
        <f>Q180*H180</f>
        <v>0.5544</v>
      </c>
      <c r="S180" s="220">
        <v>0</v>
      </c>
      <c r="T180" s="221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22" t="s">
        <v>124</v>
      </c>
      <c r="AT180" s="222" t="s">
        <v>278</v>
      </c>
      <c r="AU180" s="222" t="s">
        <v>90</v>
      </c>
      <c r="AY180" s="17" t="s">
        <v>179</v>
      </c>
      <c r="BE180" s="223">
        <f>IF(N180="základní",J180,0)</f>
        <v>0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7" t="s">
        <v>88</v>
      </c>
      <c r="BK180" s="223">
        <f>ROUND(I180*H180,2)</f>
        <v>0</v>
      </c>
      <c r="BL180" s="17" t="s">
        <v>186</v>
      </c>
      <c r="BM180" s="222" t="s">
        <v>763</v>
      </c>
    </row>
    <row r="181" s="14" customFormat="1">
      <c r="A181" s="14"/>
      <c r="B181" s="234"/>
      <c r="C181" s="235"/>
      <c r="D181" s="226" t="s">
        <v>188</v>
      </c>
      <c r="E181" s="236" t="s">
        <v>1</v>
      </c>
      <c r="F181" s="237" t="s">
        <v>864</v>
      </c>
      <c r="G181" s="235"/>
      <c r="H181" s="238">
        <v>3.1499999999999999</v>
      </c>
      <c r="I181" s="235"/>
      <c r="J181" s="235"/>
      <c r="K181" s="235"/>
      <c r="L181" s="239"/>
      <c r="M181" s="240"/>
      <c r="N181" s="241"/>
      <c r="O181" s="241"/>
      <c r="P181" s="241"/>
      <c r="Q181" s="241"/>
      <c r="R181" s="241"/>
      <c r="S181" s="241"/>
      <c r="T181" s="24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3" t="s">
        <v>188</v>
      </c>
      <c r="AU181" s="243" t="s">
        <v>90</v>
      </c>
      <c r="AV181" s="14" t="s">
        <v>90</v>
      </c>
      <c r="AW181" s="14" t="s">
        <v>36</v>
      </c>
      <c r="AX181" s="14" t="s">
        <v>88</v>
      </c>
      <c r="AY181" s="243" t="s">
        <v>179</v>
      </c>
    </row>
    <row r="182" s="12" customFormat="1" ht="22.8" customHeight="1">
      <c r="A182" s="12"/>
      <c r="B182" s="197"/>
      <c r="C182" s="198"/>
      <c r="D182" s="199" t="s">
        <v>79</v>
      </c>
      <c r="E182" s="210" t="s">
        <v>124</v>
      </c>
      <c r="F182" s="210" t="s">
        <v>374</v>
      </c>
      <c r="G182" s="198"/>
      <c r="H182" s="198"/>
      <c r="I182" s="198"/>
      <c r="J182" s="211">
        <f>BK182</f>
        <v>0</v>
      </c>
      <c r="K182" s="198"/>
      <c r="L182" s="202"/>
      <c r="M182" s="203"/>
      <c r="N182" s="204"/>
      <c r="O182" s="204"/>
      <c r="P182" s="205">
        <f>SUM(P183:P185)</f>
        <v>17.700000000000003</v>
      </c>
      <c r="Q182" s="204"/>
      <c r="R182" s="205">
        <f>SUM(R183:R185)</f>
        <v>1.9754399999999999</v>
      </c>
      <c r="S182" s="204"/>
      <c r="T182" s="206">
        <f>SUM(T183:T185)</f>
        <v>1.98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7" t="s">
        <v>88</v>
      </c>
      <c r="AT182" s="208" t="s">
        <v>79</v>
      </c>
      <c r="AU182" s="208" t="s">
        <v>88</v>
      </c>
      <c r="AY182" s="207" t="s">
        <v>179</v>
      </c>
      <c r="BK182" s="209">
        <f>SUM(BK183:BK185)</f>
        <v>0</v>
      </c>
    </row>
    <row r="183" s="2" customFormat="1" ht="24.15" customHeight="1">
      <c r="A183" s="33"/>
      <c r="B183" s="34"/>
      <c r="C183" s="212" t="s">
        <v>313</v>
      </c>
      <c r="D183" s="212" t="s">
        <v>181</v>
      </c>
      <c r="E183" s="213" t="s">
        <v>440</v>
      </c>
      <c r="F183" s="214" t="s">
        <v>441</v>
      </c>
      <c r="G183" s="215" t="s">
        <v>384</v>
      </c>
      <c r="H183" s="216">
        <v>3</v>
      </c>
      <c r="I183" s="217">
        <v>0</v>
      </c>
      <c r="J183" s="217">
        <f>ROUND(I183*H183,2)</f>
        <v>0</v>
      </c>
      <c r="K183" s="214" t="s">
        <v>185</v>
      </c>
      <c r="L183" s="39"/>
      <c r="M183" s="218" t="s">
        <v>1</v>
      </c>
      <c r="N183" s="219" t="s">
        <v>45</v>
      </c>
      <c r="O183" s="220">
        <v>5.9000000000000004</v>
      </c>
      <c r="P183" s="220">
        <f>O183*H183</f>
        <v>17.700000000000003</v>
      </c>
      <c r="Q183" s="220">
        <v>0.65847999999999995</v>
      </c>
      <c r="R183" s="220">
        <f>Q183*H183</f>
        <v>1.9754399999999999</v>
      </c>
      <c r="S183" s="220">
        <v>0.66000000000000003</v>
      </c>
      <c r="T183" s="221">
        <f>S183*H183</f>
        <v>1.98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22" t="s">
        <v>186</v>
      </c>
      <c r="AT183" s="222" t="s">
        <v>181</v>
      </c>
      <c r="AU183" s="222" t="s">
        <v>90</v>
      </c>
      <c r="AY183" s="17" t="s">
        <v>179</v>
      </c>
      <c r="BE183" s="223">
        <f>IF(N183="základní",J183,0)</f>
        <v>0</v>
      </c>
      <c r="BF183" s="223">
        <f>IF(N183="snížená",J183,0)</f>
        <v>0</v>
      </c>
      <c r="BG183" s="223">
        <f>IF(N183="zákl. přenesená",J183,0)</f>
        <v>0</v>
      </c>
      <c r="BH183" s="223">
        <f>IF(N183="sníž. přenesená",J183,0)</f>
        <v>0</v>
      </c>
      <c r="BI183" s="223">
        <f>IF(N183="nulová",J183,0)</f>
        <v>0</v>
      </c>
      <c r="BJ183" s="17" t="s">
        <v>88</v>
      </c>
      <c r="BK183" s="223">
        <f>ROUND(I183*H183,2)</f>
        <v>0</v>
      </c>
      <c r="BL183" s="17" t="s">
        <v>186</v>
      </c>
      <c r="BM183" s="222" t="s">
        <v>865</v>
      </c>
    </row>
    <row r="184" s="13" customFormat="1">
      <c r="A184" s="13"/>
      <c r="B184" s="224"/>
      <c r="C184" s="225"/>
      <c r="D184" s="226" t="s">
        <v>188</v>
      </c>
      <c r="E184" s="227" t="s">
        <v>1</v>
      </c>
      <c r="F184" s="228" t="s">
        <v>443</v>
      </c>
      <c r="G184" s="225"/>
      <c r="H184" s="227" t="s">
        <v>1</v>
      </c>
      <c r="I184" s="225"/>
      <c r="J184" s="225"/>
      <c r="K184" s="225"/>
      <c r="L184" s="229"/>
      <c r="M184" s="230"/>
      <c r="N184" s="231"/>
      <c r="O184" s="231"/>
      <c r="P184" s="231"/>
      <c r="Q184" s="231"/>
      <c r="R184" s="231"/>
      <c r="S184" s="231"/>
      <c r="T184" s="23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3" t="s">
        <v>188</v>
      </c>
      <c r="AU184" s="233" t="s">
        <v>90</v>
      </c>
      <c r="AV184" s="13" t="s">
        <v>88</v>
      </c>
      <c r="AW184" s="13" t="s">
        <v>36</v>
      </c>
      <c r="AX184" s="13" t="s">
        <v>80</v>
      </c>
      <c r="AY184" s="233" t="s">
        <v>179</v>
      </c>
    </row>
    <row r="185" s="14" customFormat="1">
      <c r="A185" s="14"/>
      <c r="B185" s="234"/>
      <c r="C185" s="235"/>
      <c r="D185" s="226" t="s">
        <v>188</v>
      </c>
      <c r="E185" s="236" t="s">
        <v>1</v>
      </c>
      <c r="F185" s="237" t="s">
        <v>866</v>
      </c>
      <c r="G185" s="235"/>
      <c r="H185" s="238">
        <v>3</v>
      </c>
      <c r="I185" s="235"/>
      <c r="J185" s="235"/>
      <c r="K185" s="235"/>
      <c r="L185" s="239"/>
      <c r="M185" s="240"/>
      <c r="N185" s="241"/>
      <c r="O185" s="241"/>
      <c r="P185" s="241"/>
      <c r="Q185" s="241"/>
      <c r="R185" s="241"/>
      <c r="S185" s="241"/>
      <c r="T185" s="24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3" t="s">
        <v>188</v>
      </c>
      <c r="AU185" s="243" t="s">
        <v>90</v>
      </c>
      <c r="AV185" s="14" t="s">
        <v>90</v>
      </c>
      <c r="AW185" s="14" t="s">
        <v>36</v>
      </c>
      <c r="AX185" s="14" t="s">
        <v>88</v>
      </c>
      <c r="AY185" s="243" t="s">
        <v>179</v>
      </c>
    </row>
    <row r="186" s="12" customFormat="1" ht="22.8" customHeight="1">
      <c r="A186" s="12"/>
      <c r="B186" s="197"/>
      <c r="C186" s="198"/>
      <c r="D186" s="199" t="s">
        <v>79</v>
      </c>
      <c r="E186" s="210" t="s">
        <v>227</v>
      </c>
      <c r="F186" s="210" t="s">
        <v>471</v>
      </c>
      <c r="G186" s="198"/>
      <c r="H186" s="198"/>
      <c r="I186" s="198"/>
      <c r="J186" s="211">
        <f>BK186</f>
        <v>0</v>
      </c>
      <c r="K186" s="198"/>
      <c r="L186" s="202"/>
      <c r="M186" s="203"/>
      <c r="N186" s="204"/>
      <c r="O186" s="204"/>
      <c r="P186" s="205">
        <f>SUM(P187:P190)</f>
        <v>30.027373000000004</v>
      </c>
      <c r="Q186" s="204"/>
      <c r="R186" s="205">
        <f>SUM(R187:R190)</f>
        <v>3.6305100000000001</v>
      </c>
      <c r="S186" s="204"/>
      <c r="T186" s="206">
        <f>SUM(T187:T190)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7" t="s">
        <v>88</v>
      </c>
      <c r="AT186" s="208" t="s">
        <v>79</v>
      </c>
      <c r="AU186" s="208" t="s">
        <v>88</v>
      </c>
      <c r="AY186" s="207" t="s">
        <v>179</v>
      </c>
      <c r="BK186" s="209">
        <f>SUM(BK187:BK190)</f>
        <v>0</v>
      </c>
    </row>
    <row r="187" s="2" customFormat="1" ht="24.15" customHeight="1">
      <c r="A187" s="33"/>
      <c r="B187" s="34"/>
      <c r="C187" s="212" t="s">
        <v>319</v>
      </c>
      <c r="D187" s="212" t="s">
        <v>181</v>
      </c>
      <c r="E187" s="213" t="s">
        <v>765</v>
      </c>
      <c r="F187" s="214" t="s">
        <v>766</v>
      </c>
      <c r="G187" s="215" t="s">
        <v>198</v>
      </c>
      <c r="H187" s="216">
        <v>29</v>
      </c>
      <c r="I187" s="217">
        <v>0</v>
      </c>
      <c r="J187" s="217">
        <f>ROUND(I187*H187,2)</f>
        <v>0</v>
      </c>
      <c r="K187" s="214" t="s">
        <v>185</v>
      </c>
      <c r="L187" s="39"/>
      <c r="M187" s="218" t="s">
        <v>1</v>
      </c>
      <c r="N187" s="219" t="s">
        <v>45</v>
      </c>
      <c r="O187" s="220">
        <v>0.14000000000000001</v>
      </c>
      <c r="P187" s="220">
        <f>O187*H187</f>
        <v>4.0600000000000005</v>
      </c>
      <c r="Q187" s="220">
        <v>0.10095</v>
      </c>
      <c r="R187" s="220">
        <f>Q187*H187</f>
        <v>2.9275500000000001</v>
      </c>
      <c r="S187" s="220">
        <v>0</v>
      </c>
      <c r="T187" s="221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22" t="s">
        <v>186</v>
      </c>
      <c r="AT187" s="222" t="s">
        <v>181</v>
      </c>
      <c r="AU187" s="222" t="s">
        <v>90</v>
      </c>
      <c r="AY187" s="17" t="s">
        <v>179</v>
      </c>
      <c r="BE187" s="223">
        <f>IF(N187="základní",J187,0)</f>
        <v>0</v>
      </c>
      <c r="BF187" s="223">
        <f>IF(N187="snížená",J187,0)</f>
        <v>0</v>
      </c>
      <c r="BG187" s="223">
        <f>IF(N187="zákl. přenesená",J187,0)</f>
        <v>0</v>
      </c>
      <c r="BH187" s="223">
        <f>IF(N187="sníž. přenesená",J187,0)</f>
        <v>0</v>
      </c>
      <c r="BI187" s="223">
        <f>IF(N187="nulová",J187,0)</f>
        <v>0</v>
      </c>
      <c r="BJ187" s="17" t="s">
        <v>88</v>
      </c>
      <c r="BK187" s="223">
        <f>ROUND(I187*H187,2)</f>
        <v>0</v>
      </c>
      <c r="BL187" s="17" t="s">
        <v>186</v>
      </c>
      <c r="BM187" s="222" t="s">
        <v>767</v>
      </c>
    </row>
    <row r="188" s="2" customFormat="1" ht="16.5" customHeight="1">
      <c r="A188" s="33"/>
      <c r="B188" s="34"/>
      <c r="C188" s="244" t="s">
        <v>324</v>
      </c>
      <c r="D188" s="244" t="s">
        <v>278</v>
      </c>
      <c r="E188" s="245" t="s">
        <v>768</v>
      </c>
      <c r="F188" s="246" t="s">
        <v>769</v>
      </c>
      <c r="G188" s="247" t="s">
        <v>198</v>
      </c>
      <c r="H188" s="248">
        <v>29.289999999999999</v>
      </c>
      <c r="I188" s="249">
        <v>0</v>
      </c>
      <c r="J188" s="249">
        <f>ROUND(I188*H188,2)</f>
        <v>0</v>
      </c>
      <c r="K188" s="246" t="s">
        <v>185</v>
      </c>
      <c r="L188" s="250"/>
      <c r="M188" s="251" t="s">
        <v>1</v>
      </c>
      <c r="N188" s="252" t="s">
        <v>45</v>
      </c>
      <c r="O188" s="220">
        <v>0</v>
      </c>
      <c r="P188" s="220">
        <f>O188*H188</f>
        <v>0</v>
      </c>
      <c r="Q188" s="220">
        <v>0.024</v>
      </c>
      <c r="R188" s="220">
        <f>Q188*H188</f>
        <v>0.70296000000000003</v>
      </c>
      <c r="S188" s="220">
        <v>0</v>
      </c>
      <c r="T188" s="221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22" t="s">
        <v>124</v>
      </c>
      <c r="AT188" s="222" t="s">
        <v>278</v>
      </c>
      <c r="AU188" s="222" t="s">
        <v>90</v>
      </c>
      <c r="AY188" s="17" t="s">
        <v>179</v>
      </c>
      <c r="BE188" s="223">
        <f>IF(N188="základní",J188,0)</f>
        <v>0</v>
      </c>
      <c r="BF188" s="223">
        <f>IF(N188="snížená",J188,0)</f>
        <v>0</v>
      </c>
      <c r="BG188" s="223">
        <f>IF(N188="zákl. přenesená",J188,0)</f>
        <v>0</v>
      </c>
      <c r="BH188" s="223">
        <f>IF(N188="sníž. přenesená",J188,0)</f>
        <v>0</v>
      </c>
      <c r="BI188" s="223">
        <f>IF(N188="nulová",J188,0)</f>
        <v>0</v>
      </c>
      <c r="BJ188" s="17" t="s">
        <v>88</v>
      </c>
      <c r="BK188" s="223">
        <f>ROUND(I188*H188,2)</f>
        <v>0</v>
      </c>
      <c r="BL188" s="17" t="s">
        <v>186</v>
      </c>
      <c r="BM188" s="222" t="s">
        <v>770</v>
      </c>
    </row>
    <row r="189" s="14" customFormat="1">
      <c r="A189" s="14"/>
      <c r="B189" s="234"/>
      <c r="C189" s="235"/>
      <c r="D189" s="226" t="s">
        <v>188</v>
      </c>
      <c r="E189" s="236" t="s">
        <v>1</v>
      </c>
      <c r="F189" s="237" t="s">
        <v>867</v>
      </c>
      <c r="G189" s="235"/>
      <c r="H189" s="238">
        <v>29.289999999999999</v>
      </c>
      <c r="I189" s="235"/>
      <c r="J189" s="235"/>
      <c r="K189" s="235"/>
      <c r="L189" s="239"/>
      <c r="M189" s="240"/>
      <c r="N189" s="241"/>
      <c r="O189" s="241"/>
      <c r="P189" s="241"/>
      <c r="Q189" s="241"/>
      <c r="R189" s="241"/>
      <c r="S189" s="241"/>
      <c r="T189" s="24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3" t="s">
        <v>188</v>
      </c>
      <c r="AU189" s="243" t="s">
        <v>90</v>
      </c>
      <c r="AV189" s="14" t="s">
        <v>90</v>
      </c>
      <c r="AW189" s="14" t="s">
        <v>36</v>
      </c>
      <c r="AX189" s="14" t="s">
        <v>88</v>
      </c>
      <c r="AY189" s="243" t="s">
        <v>179</v>
      </c>
    </row>
    <row r="190" s="2" customFormat="1" ht="24.15" customHeight="1">
      <c r="A190" s="33"/>
      <c r="B190" s="34"/>
      <c r="C190" s="212" t="s">
        <v>329</v>
      </c>
      <c r="D190" s="212" t="s">
        <v>181</v>
      </c>
      <c r="E190" s="213" t="s">
        <v>772</v>
      </c>
      <c r="F190" s="214" t="s">
        <v>773</v>
      </c>
      <c r="G190" s="215" t="s">
        <v>269</v>
      </c>
      <c r="H190" s="216">
        <v>65.409000000000006</v>
      </c>
      <c r="I190" s="217">
        <v>0</v>
      </c>
      <c r="J190" s="217">
        <f>ROUND(I190*H190,2)</f>
        <v>0</v>
      </c>
      <c r="K190" s="214" t="s">
        <v>185</v>
      </c>
      <c r="L190" s="39"/>
      <c r="M190" s="263" t="s">
        <v>1</v>
      </c>
      <c r="N190" s="264" t="s">
        <v>45</v>
      </c>
      <c r="O190" s="265">
        <v>0.39700000000000002</v>
      </c>
      <c r="P190" s="265">
        <f>O190*H190</f>
        <v>25.967373000000002</v>
      </c>
      <c r="Q190" s="265">
        <v>0</v>
      </c>
      <c r="R190" s="265">
        <f>Q190*H190</f>
        <v>0</v>
      </c>
      <c r="S190" s="265">
        <v>0</v>
      </c>
      <c r="T190" s="266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22" t="s">
        <v>186</v>
      </c>
      <c r="AT190" s="222" t="s">
        <v>181</v>
      </c>
      <c r="AU190" s="222" t="s">
        <v>90</v>
      </c>
      <c r="AY190" s="17" t="s">
        <v>179</v>
      </c>
      <c r="BE190" s="223">
        <f>IF(N190="základní",J190,0)</f>
        <v>0</v>
      </c>
      <c r="BF190" s="223">
        <f>IF(N190="snížená",J190,0)</f>
        <v>0</v>
      </c>
      <c r="BG190" s="223">
        <f>IF(N190="zákl. přenesená",J190,0)</f>
        <v>0</v>
      </c>
      <c r="BH190" s="223">
        <f>IF(N190="sníž. přenesená",J190,0)</f>
        <v>0</v>
      </c>
      <c r="BI190" s="223">
        <f>IF(N190="nulová",J190,0)</f>
        <v>0</v>
      </c>
      <c r="BJ190" s="17" t="s">
        <v>88</v>
      </c>
      <c r="BK190" s="223">
        <f>ROUND(I190*H190,2)</f>
        <v>0</v>
      </c>
      <c r="BL190" s="17" t="s">
        <v>186</v>
      </c>
      <c r="BM190" s="222" t="s">
        <v>774</v>
      </c>
    </row>
    <row r="191" s="2" customFormat="1" ht="6.96" customHeight="1">
      <c r="A191" s="33"/>
      <c r="B191" s="60"/>
      <c r="C191" s="61"/>
      <c r="D191" s="61"/>
      <c r="E191" s="61"/>
      <c r="F191" s="61"/>
      <c r="G191" s="61"/>
      <c r="H191" s="61"/>
      <c r="I191" s="61"/>
      <c r="J191" s="61"/>
      <c r="K191" s="61"/>
      <c r="L191" s="39"/>
      <c r="M191" s="33"/>
      <c r="O191" s="33"/>
      <c r="P191" s="33"/>
      <c r="Q191" s="33"/>
      <c r="R191" s="33"/>
      <c r="S191" s="33"/>
      <c r="T191" s="33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</row>
  </sheetData>
  <sheetProtection sheet="1" autoFilter="0" formatColumns="0" formatRows="0" objects="1" scenarios="1" spinCount="100000" saltValue="ukqCkxk5oETznNg6AnNbpLjHqo9NcMBMhz5O4UtFp6wPUhiWHQp30+EpXWaV1+w6Fw3c/WRL9qWs28ErEVWSvg==" hashValue="kjqB9ixM5bRhAPUDOpc8kfpeP5VKgiiIXgoNf2iSJx+xa4R4cJpIQAZyghLqoU+ibDhM2HgoWt3EIKuHY4v7lg==" algorithmName="SHA-512" password="F8A3"/>
  <autoFilter ref="C121:K190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111</v>
      </c>
    </row>
    <row r="3" hidden="1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90</v>
      </c>
    </row>
    <row r="4" hidden="1" s="1" customFormat="1" ht="24.96" customHeight="1">
      <c r="B4" s="20"/>
      <c r="D4" s="133" t="s">
        <v>116</v>
      </c>
      <c r="L4" s="20"/>
      <c r="M4" s="134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5" t="s">
        <v>14</v>
      </c>
      <c r="L6" s="20"/>
    </row>
    <row r="7" hidden="1" s="1" customFormat="1" ht="16.5" customHeight="1">
      <c r="B7" s="20"/>
      <c r="E7" s="136" t="str">
        <f>'Rekapitulace stavby'!K6</f>
        <v>Rekonstrukce Stránčická - Hrdinů - Soupis prací</v>
      </c>
      <c r="F7" s="135"/>
      <c r="G7" s="135"/>
      <c r="H7" s="135"/>
      <c r="L7" s="20"/>
    </row>
    <row r="8" hidden="1" s="2" customFormat="1" ht="12" customHeight="1">
      <c r="A8" s="33"/>
      <c r="B8" s="39"/>
      <c r="C8" s="33"/>
      <c r="D8" s="135" t="s">
        <v>125</v>
      </c>
      <c r="E8" s="33"/>
      <c r="F8" s="33"/>
      <c r="G8" s="33"/>
      <c r="H8" s="33"/>
      <c r="I8" s="33"/>
      <c r="J8" s="33"/>
      <c r="K8" s="33"/>
      <c r="L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hidden="1" s="2" customFormat="1" ht="30" customHeight="1">
      <c r="A9" s="33"/>
      <c r="B9" s="39"/>
      <c r="C9" s="33"/>
      <c r="D9" s="33"/>
      <c r="E9" s="137" t="s">
        <v>868</v>
      </c>
      <c r="F9" s="33"/>
      <c r="G9" s="33"/>
      <c r="H9" s="33"/>
      <c r="I9" s="33"/>
      <c r="J9" s="33"/>
      <c r="K9" s="33"/>
      <c r="L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hidden="1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hidden="1" s="2" customFormat="1" ht="12" customHeight="1">
      <c r="A11" s="33"/>
      <c r="B11" s="39"/>
      <c r="C11" s="33"/>
      <c r="D11" s="135" t="s">
        <v>16</v>
      </c>
      <c r="E11" s="33"/>
      <c r="F11" s="138" t="s">
        <v>17</v>
      </c>
      <c r="G11" s="33"/>
      <c r="H11" s="33"/>
      <c r="I11" s="135" t="s">
        <v>18</v>
      </c>
      <c r="J11" s="138" t="s">
        <v>1</v>
      </c>
      <c r="K11" s="33"/>
      <c r="L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hidden="1" s="2" customFormat="1" ht="12" customHeight="1">
      <c r="A12" s="33"/>
      <c r="B12" s="39"/>
      <c r="C12" s="33"/>
      <c r="D12" s="135" t="s">
        <v>20</v>
      </c>
      <c r="E12" s="33"/>
      <c r="F12" s="138" t="s">
        <v>21</v>
      </c>
      <c r="G12" s="33"/>
      <c r="H12" s="33"/>
      <c r="I12" s="135" t="s">
        <v>22</v>
      </c>
      <c r="J12" s="139" t="str">
        <f>'Rekapitulace stavby'!AN8</f>
        <v>11. 10. 2023</v>
      </c>
      <c r="K12" s="33"/>
      <c r="L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hidden="1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hidden="1" s="2" customFormat="1" ht="12" customHeight="1">
      <c r="A14" s="33"/>
      <c r="B14" s="39"/>
      <c r="C14" s="33"/>
      <c r="D14" s="135" t="s">
        <v>28</v>
      </c>
      <c r="E14" s="33"/>
      <c r="F14" s="33"/>
      <c r="G14" s="33"/>
      <c r="H14" s="33"/>
      <c r="I14" s="135" t="s">
        <v>29</v>
      </c>
      <c r="J14" s="138" t="s">
        <v>1</v>
      </c>
      <c r="K14" s="33"/>
      <c r="L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hidden="1" s="2" customFormat="1" ht="18" customHeight="1">
      <c r="A15" s="33"/>
      <c r="B15" s="39"/>
      <c r="C15" s="33"/>
      <c r="D15" s="33"/>
      <c r="E15" s="138" t="s">
        <v>30</v>
      </c>
      <c r="F15" s="33"/>
      <c r="G15" s="33"/>
      <c r="H15" s="33"/>
      <c r="I15" s="135" t="s">
        <v>31</v>
      </c>
      <c r="J15" s="138" t="s">
        <v>1</v>
      </c>
      <c r="K15" s="33"/>
      <c r="L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hidden="1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hidden="1" s="2" customFormat="1" ht="12" customHeight="1">
      <c r="A17" s="33"/>
      <c r="B17" s="39"/>
      <c r="C17" s="33"/>
      <c r="D17" s="135" t="s">
        <v>32</v>
      </c>
      <c r="E17" s="33"/>
      <c r="F17" s="33"/>
      <c r="G17" s="33"/>
      <c r="H17" s="33"/>
      <c r="I17" s="135" t="s">
        <v>29</v>
      </c>
      <c r="J17" s="138" t="str">
        <f>'Rekapitulace stavby'!AN13</f>
        <v/>
      </c>
      <c r="K17" s="33"/>
      <c r="L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hidden="1" s="2" customFormat="1" ht="18" customHeight="1">
      <c r="A18" s="33"/>
      <c r="B18" s="39"/>
      <c r="C18" s="33"/>
      <c r="D18" s="33"/>
      <c r="E18" s="138" t="str">
        <f>'Rekapitulace stavby'!E14</f>
        <v xml:space="preserve"> </v>
      </c>
      <c r="F18" s="138"/>
      <c r="G18" s="138"/>
      <c r="H18" s="138"/>
      <c r="I18" s="135" t="s">
        <v>31</v>
      </c>
      <c r="J18" s="138" t="str">
        <f>'Rekapitulace stavby'!AN14</f>
        <v/>
      </c>
      <c r="K18" s="33"/>
      <c r="L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hidden="1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hidden="1" s="2" customFormat="1" ht="12" customHeight="1">
      <c r="A20" s="33"/>
      <c r="B20" s="39"/>
      <c r="C20" s="33"/>
      <c r="D20" s="135" t="s">
        <v>34</v>
      </c>
      <c r="E20" s="33"/>
      <c r="F20" s="33"/>
      <c r="G20" s="33"/>
      <c r="H20" s="33"/>
      <c r="I20" s="135" t="s">
        <v>29</v>
      </c>
      <c r="J20" s="138" t="s">
        <v>1</v>
      </c>
      <c r="K20" s="33"/>
      <c r="L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hidden="1" s="2" customFormat="1" ht="18" customHeight="1">
      <c r="A21" s="33"/>
      <c r="B21" s="39"/>
      <c r="C21" s="33"/>
      <c r="D21" s="33"/>
      <c r="E21" s="138" t="s">
        <v>35</v>
      </c>
      <c r="F21" s="33"/>
      <c r="G21" s="33"/>
      <c r="H21" s="33"/>
      <c r="I21" s="135" t="s">
        <v>31</v>
      </c>
      <c r="J21" s="138" t="s">
        <v>1</v>
      </c>
      <c r="K21" s="33"/>
      <c r="L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hidden="1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hidden="1" s="2" customFormat="1" ht="12" customHeight="1">
      <c r="A23" s="33"/>
      <c r="B23" s="39"/>
      <c r="C23" s="33"/>
      <c r="D23" s="135" t="s">
        <v>37</v>
      </c>
      <c r="E23" s="33"/>
      <c r="F23" s="33"/>
      <c r="G23" s="33"/>
      <c r="H23" s="33"/>
      <c r="I23" s="135" t="s">
        <v>29</v>
      </c>
      <c r="J23" s="138" t="s">
        <v>1</v>
      </c>
      <c r="K23" s="33"/>
      <c r="L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hidden="1" s="2" customFormat="1" ht="18" customHeight="1">
      <c r="A24" s="33"/>
      <c r="B24" s="39"/>
      <c r="C24" s="33"/>
      <c r="D24" s="33"/>
      <c r="E24" s="138" t="s">
        <v>38</v>
      </c>
      <c r="F24" s="33"/>
      <c r="G24" s="33"/>
      <c r="H24" s="33"/>
      <c r="I24" s="135" t="s">
        <v>31</v>
      </c>
      <c r="J24" s="138" t="s">
        <v>1</v>
      </c>
      <c r="K24" s="33"/>
      <c r="L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hidden="1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hidden="1" s="2" customFormat="1" ht="12" customHeight="1">
      <c r="A26" s="33"/>
      <c r="B26" s="39"/>
      <c r="C26" s="33"/>
      <c r="D26" s="135" t="s">
        <v>39</v>
      </c>
      <c r="E26" s="33"/>
      <c r="F26" s="33"/>
      <c r="G26" s="33"/>
      <c r="H26" s="33"/>
      <c r="I26" s="33"/>
      <c r="J26" s="33"/>
      <c r="K26" s="33"/>
      <c r="L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hidden="1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hidden="1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hidden="1" s="2" customFormat="1" ht="6.96" customHeight="1">
      <c r="A29" s="33"/>
      <c r="B29" s="39"/>
      <c r="C29" s="33"/>
      <c r="D29" s="144"/>
      <c r="E29" s="144"/>
      <c r="F29" s="144"/>
      <c r="G29" s="144"/>
      <c r="H29" s="144"/>
      <c r="I29" s="144"/>
      <c r="J29" s="144"/>
      <c r="K29" s="144"/>
      <c r="L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hidden="1" s="2" customFormat="1" ht="25.44" customHeight="1">
      <c r="A30" s="33"/>
      <c r="B30" s="39"/>
      <c r="C30" s="33"/>
      <c r="D30" s="145" t="s">
        <v>40</v>
      </c>
      <c r="E30" s="33"/>
      <c r="F30" s="33"/>
      <c r="G30" s="33"/>
      <c r="H30" s="33"/>
      <c r="I30" s="33"/>
      <c r="J30" s="146">
        <f>ROUND(J117, 2)</f>
        <v>0</v>
      </c>
      <c r="K30" s="33"/>
      <c r="L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hidden="1" s="2" customFormat="1" ht="6.96" customHeight="1">
      <c r="A31" s="33"/>
      <c r="B31" s="39"/>
      <c r="C31" s="33"/>
      <c r="D31" s="144"/>
      <c r="E31" s="144"/>
      <c r="F31" s="144"/>
      <c r="G31" s="144"/>
      <c r="H31" s="144"/>
      <c r="I31" s="144"/>
      <c r="J31" s="144"/>
      <c r="K31" s="144"/>
      <c r="L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hidden="1" s="2" customFormat="1" ht="14.4" customHeight="1">
      <c r="A32" s="33"/>
      <c r="B32" s="39"/>
      <c r="C32" s="33"/>
      <c r="D32" s="33"/>
      <c r="E32" s="33"/>
      <c r="F32" s="147" t="s">
        <v>42</v>
      </c>
      <c r="G32" s="33"/>
      <c r="H32" s="33"/>
      <c r="I32" s="147" t="s">
        <v>41</v>
      </c>
      <c r="J32" s="147" t="s">
        <v>43</v>
      </c>
      <c r="K32" s="33"/>
      <c r="L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hidden="1" s="2" customFormat="1" ht="14.4" customHeight="1">
      <c r="A33" s="33"/>
      <c r="B33" s="39"/>
      <c r="C33" s="33"/>
      <c r="D33" s="148" t="s">
        <v>44</v>
      </c>
      <c r="E33" s="135" t="s">
        <v>45</v>
      </c>
      <c r="F33" s="149">
        <f>ROUND((SUM(BE117:BE133)),  2)</f>
        <v>0</v>
      </c>
      <c r="G33" s="33"/>
      <c r="H33" s="33"/>
      <c r="I33" s="150">
        <v>0.20999999999999999</v>
      </c>
      <c r="J33" s="149">
        <f>ROUND(((SUM(BE117:BE133))*I33),  2)</f>
        <v>0</v>
      </c>
      <c r="K33" s="33"/>
      <c r="L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hidden="1" s="2" customFormat="1" ht="14.4" customHeight="1">
      <c r="A34" s="33"/>
      <c r="B34" s="39"/>
      <c r="C34" s="33"/>
      <c r="D34" s="33"/>
      <c r="E34" s="135" t="s">
        <v>46</v>
      </c>
      <c r="F34" s="149">
        <f>ROUND((SUM(BF117:BF133)),  2)</f>
        <v>0</v>
      </c>
      <c r="G34" s="33"/>
      <c r="H34" s="33"/>
      <c r="I34" s="150">
        <v>0.14999999999999999</v>
      </c>
      <c r="J34" s="149">
        <f>ROUND(((SUM(BF117:BF133))*I34),  2)</f>
        <v>0</v>
      </c>
      <c r="K34" s="33"/>
      <c r="L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5" t="s">
        <v>47</v>
      </c>
      <c r="F35" s="149">
        <f>ROUND((SUM(BG117:BG133)),  2)</f>
        <v>0</v>
      </c>
      <c r="G35" s="33"/>
      <c r="H35" s="33"/>
      <c r="I35" s="150">
        <v>0.20999999999999999</v>
      </c>
      <c r="J35" s="149">
        <f>0</f>
        <v>0</v>
      </c>
      <c r="K35" s="33"/>
      <c r="L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5" t="s">
        <v>48</v>
      </c>
      <c r="F36" s="149">
        <f>ROUND((SUM(BH117:BH133)),  2)</f>
        <v>0</v>
      </c>
      <c r="G36" s="33"/>
      <c r="H36" s="33"/>
      <c r="I36" s="150">
        <v>0.14999999999999999</v>
      </c>
      <c r="J36" s="149">
        <f>0</f>
        <v>0</v>
      </c>
      <c r="K36" s="33"/>
      <c r="L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5" t="s">
        <v>49</v>
      </c>
      <c r="F37" s="149">
        <f>ROUND((SUM(BI117:BI133)),  2)</f>
        <v>0</v>
      </c>
      <c r="G37" s="33"/>
      <c r="H37" s="33"/>
      <c r="I37" s="150">
        <v>0</v>
      </c>
      <c r="J37" s="149">
        <f>0</f>
        <v>0</v>
      </c>
      <c r="K37" s="33"/>
      <c r="L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25.44" customHeight="1">
      <c r="A39" s="33"/>
      <c r="B39" s="39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57"/>
      <c r="D50" s="158" t="s">
        <v>53</v>
      </c>
      <c r="E50" s="159"/>
      <c r="F50" s="159"/>
      <c r="G50" s="158" t="s">
        <v>54</v>
      </c>
      <c r="H50" s="159"/>
      <c r="I50" s="159"/>
      <c r="J50" s="159"/>
      <c r="K50" s="159"/>
      <c r="L50" s="57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3"/>
      <c r="B61" s="39"/>
      <c r="C61" s="33"/>
      <c r="D61" s="160" t="s">
        <v>55</v>
      </c>
      <c r="E61" s="161"/>
      <c r="F61" s="162" t="s">
        <v>56</v>
      </c>
      <c r="G61" s="160" t="s">
        <v>55</v>
      </c>
      <c r="H61" s="161"/>
      <c r="I61" s="161"/>
      <c r="J61" s="163" t="s">
        <v>56</v>
      </c>
      <c r="K61" s="161"/>
      <c r="L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3"/>
      <c r="B65" s="39"/>
      <c r="C65" s="33"/>
      <c r="D65" s="158" t="s">
        <v>57</v>
      </c>
      <c r="E65" s="164"/>
      <c r="F65" s="164"/>
      <c r="G65" s="158" t="s">
        <v>58</v>
      </c>
      <c r="H65" s="164"/>
      <c r="I65" s="164"/>
      <c r="J65" s="164"/>
      <c r="K65" s="164"/>
      <c r="L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3"/>
      <c r="B76" s="39"/>
      <c r="C76" s="33"/>
      <c r="D76" s="160" t="s">
        <v>55</v>
      </c>
      <c r="E76" s="161"/>
      <c r="F76" s="162" t="s">
        <v>56</v>
      </c>
      <c r="G76" s="160" t="s">
        <v>55</v>
      </c>
      <c r="H76" s="161"/>
      <c r="I76" s="161"/>
      <c r="J76" s="163" t="s">
        <v>56</v>
      </c>
      <c r="K76" s="161"/>
      <c r="L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hidden="1" s="2" customFormat="1" ht="14.4" customHeight="1">
      <c r="A77" s="33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hidden="1"/>
    <row r="79" hidden="1"/>
    <row r="80" hidden="1"/>
    <row r="81" hidden="1" s="2" customFormat="1" ht="6.96" customHeight="1">
      <c r="A81" s="33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hidden="1" s="2" customFormat="1" ht="24.96" customHeight="1">
      <c r="A82" s="33"/>
      <c r="B82" s="34"/>
      <c r="C82" s="23" t="s">
        <v>153</v>
      </c>
      <c r="D82" s="35"/>
      <c r="E82" s="35"/>
      <c r="F82" s="35"/>
      <c r="G82" s="35"/>
      <c r="H82" s="35"/>
      <c r="I82" s="35"/>
      <c r="J82" s="35"/>
      <c r="K82" s="35"/>
      <c r="L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hidden="1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hidden="1" s="2" customFormat="1" ht="12" customHeight="1">
      <c r="A84" s="33"/>
      <c r="B84" s="34"/>
      <c r="C84" s="29" t="s">
        <v>14</v>
      </c>
      <c r="D84" s="35"/>
      <c r="E84" s="35"/>
      <c r="F84" s="35"/>
      <c r="G84" s="35"/>
      <c r="H84" s="35"/>
      <c r="I84" s="35"/>
      <c r="J84" s="35"/>
      <c r="K84" s="35"/>
      <c r="L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hidden="1" s="2" customFormat="1" ht="16.5" customHeight="1">
      <c r="A85" s="33"/>
      <c r="B85" s="34"/>
      <c r="C85" s="35"/>
      <c r="D85" s="35"/>
      <c r="E85" s="169" t="str">
        <f>E7</f>
        <v>Rekonstrukce Stránčická - Hrdinů - Soupis prací</v>
      </c>
      <c r="F85" s="29"/>
      <c r="G85" s="29"/>
      <c r="H85" s="29"/>
      <c r="I85" s="35"/>
      <c r="J85" s="35"/>
      <c r="K85" s="35"/>
      <c r="L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hidden="1" s="2" customFormat="1" ht="12" customHeight="1">
      <c r="A86" s="33"/>
      <c r="B86" s="34"/>
      <c r="C86" s="29" t="s">
        <v>125</v>
      </c>
      <c r="D86" s="35"/>
      <c r="E86" s="35"/>
      <c r="F86" s="35"/>
      <c r="G86" s="35"/>
      <c r="H86" s="35"/>
      <c r="I86" s="35"/>
      <c r="J86" s="35"/>
      <c r="K86" s="35"/>
      <c r="L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hidden="1" s="2" customFormat="1" ht="30" customHeight="1">
      <c r="A87" s="33"/>
      <c r="B87" s="34"/>
      <c r="C87" s="35"/>
      <c r="D87" s="35"/>
      <c r="E87" s="70" t="str">
        <f>E9</f>
        <v xml:space="preserve">SO 111.1 - SO 111.1  VRN/DRN  Vedlejší a doplňkové rozpočtové náklady pro SO 111</v>
      </c>
      <c r="F87" s="35"/>
      <c r="G87" s="35"/>
      <c r="H87" s="35"/>
      <c r="I87" s="35"/>
      <c r="J87" s="35"/>
      <c r="K87" s="35"/>
      <c r="L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hidden="1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hidden="1" s="2" customFormat="1" ht="12" customHeight="1">
      <c r="A89" s="33"/>
      <c r="B89" s="34"/>
      <c r="C89" s="29" t="s">
        <v>20</v>
      </c>
      <c r="D89" s="35"/>
      <c r="E89" s="35"/>
      <c r="F89" s="26" t="str">
        <f>F12</f>
        <v>k.ú. Všestary, Stránčice</v>
      </c>
      <c r="G89" s="35"/>
      <c r="H89" s="35"/>
      <c r="I89" s="29" t="s">
        <v>22</v>
      </c>
      <c r="J89" s="73" t="str">
        <f>IF(J12="","",J12)</f>
        <v>11. 10. 2023</v>
      </c>
      <c r="K89" s="35"/>
      <c r="L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hidden="1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hidden="1" s="2" customFormat="1" ht="15.15" customHeight="1">
      <c r="A91" s="33"/>
      <c r="B91" s="34"/>
      <c r="C91" s="29" t="s">
        <v>28</v>
      </c>
      <c r="D91" s="35"/>
      <c r="E91" s="35"/>
      <c r="F91" s="26" t="str">
        <f>E15</f>
        <v>Obec Všestary</v>
      </c>
      <c r="G91" s="35"/>
      <c r="H91" s="35"/>
      <c r="I91" s="29" t="s">
        <v>34</v>
      </c>
      <c r="J91" s="31" t="str">
        <f>E21</f>
        <v>ing. Miroslav Dvořan</v>
      </c>
      <c r="K91" s="35"/>
      <c r="L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hidden="1" s="2" customFormat="1" ht="15.15" customHeight="1">
      <c r="A92" s="33"/>
      <c r="B92" s="34"/>
      <c r="C92" s="29" t="s">
        <v>32</v>
      </c>
      <c r="D92" s="35"/>
      <c r="E92" s="35"/>
      <c r="F92" s="26" t="str">
        <f>IF(E18="","",E18)</f>
        <v xml:space="preserve"> </v>
      </c>
      <c r="G92" s="35"/>
      <c r="H92" s="35"/>
      <c r="I92" s="29" t="s">
        <v>37</v>
      </c>
      <c r="J92" s="31" t="str">
        <f>E24</f>
        <v>Roman Valík</v>
      </c>
      <c r="K92" s="35"/>
      <c r="L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hidden="1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hidden="1" s="2" customFormat="1" ht="29.28" customHeight="1">
      <c r="A94" s="33"/>
      <c r="B94" s="34"/>
      <c r="C94" s="170" t="s">
        <v>154</v>
      </c>
      <c r="D94" s="171"/>
      <c r="E94" s="171"/>
      <c r="F94" s="171"/>
      <c r="G94" s="171"/>
      <c r="H94" s="171"/>
      <c r="I94" s="171"/>
      <c r="J94" s="172" t="s">
        <v>155</v>
      </c>
      <c r="K94" s="171"/>
      <c r="L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hidden="1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hidden="1" s="2" customFormat="1" ht="22.8" customHeight="1">
      <c r="A96" s="33"/>
      <c r="B96" s="34"/>
      <c r="C96" s="173" t="s">
        <v>156</v>
      </c>
      <c r="D96" s="35"/>
      <c r="E96" s="35"/>
      <c r="F96" s="35"/>
      <c r="G96" s="35"/>
      <c r="H96" s="35"/>
      <c r="I96" s="35"/>
      <c r="J96" s="104">
        <f>J117</f>
        <v>0</v>
      </c>
      <c r="K96" s="35"/>
      <c r="L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7" t="s">
        <v>157</v>
      </c>
    </row>
    <row r="97" hidden="1" s="9" customFormat="1" ht="24.96" customHeight="1">
      <c r="A97" s="9"/>
      <c r="B97" s="174"/>
      <c r="C97" s="175"/>
      <c r="D97" s="176" t="s">
        <v>639</v>
      </c>
      <c r="E97" s="177"/>
      <c r="F97" s="177"/>
      <c r="G97" s="177"/>
      <c r="H97" s="177"/>
      <c r="I97" s="177"/>
      <c r="J97" s="178">
        <f>J118</f>
        <v>0</v>
      </c>
      <c r="K97" s="175"/>
      <c r="L97" s="17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57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hidden="1" s="2" customFormat="1" ht="6.96" customHeight="1">
      <c r="A99" s="33"/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57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hidden="1"/>
    <row r="101" hidden="1"/>
    <row r="102" hidden="1"/>
    <row r="103" s="2" customFormat="1" ht="6.96" customHeight="1">
      <c r="A103" s="33"/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57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24.96" customHeight="1">
      <c r="A104" s="33"/>
      <c r="B104" s="34"/>
      <c r="C104" s="23" t="s">
        <v>164</v>
      </c>
      <c r="D104" s="35"/>
      <c r="E104" s="35"/>
      <c r="F104" s="35"/>
      <c r="G104" s="35"/>
      <c r="H104" s="35"/>
      <c r="I104" s="35"/>
      <c r="J104" s="35"/>
      <c r="K104" s="35"/>
      <c r="L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6.96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12" customHeight="1">
      <c r="A106" s="33"/>
      <c r="B106" s="34"/>
      <c r="C106" s="29" t="s">
        <v>14</v>
      </c>
      <c r="D106" s="35"/>
      <c r="E106" s="35"/>
      <c r="F106" s="35"/>
      <c r="G106" s="35"/>
      <c r="H106" s="35"/>
      <c r="I106" s="35"/>
      <c r="J106" s="35"/>
      <c r="K106" s="35"/>
      <c r="L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="2" customFormat="1" ht="16.5" customHeight="1">
      <c r="A107" s="33"/>
      <c r="B107" s="34"/>
      <c r="C107" s="35"/>
      <c r="D107" s="35"/>
      <c r="E107" s="169" t="str">
        <f>E7</f>
        <v>Rekonstrukce Stránčická - Hrdinů - Soupis prací</v>
      </c>
      <c r="F107" s="29"/>
      <c r="G107" s="29"/>
      <c r="H107" s="29"/>
      <c r="I107" s="35"/>
      <c r="J107" s="35"/>
      <c r="K107" s="35"/>
      <c r="L107" s="57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="2" customFormat="1" ht="12" customHeight="1">
      <c r="A108" s="33"/>
      <c r="B108" s="34"/>
      <c r="C108" s="29" t="s">
        <v>125</v>
      </c>
      <c r="D108" s="35"/>
      <c r="E108" s="35"/>
      <c r="F108" s="35"/>
      <c r="G108" s="35"/>
      <c r="H108" s="35"/>
      <c r="I108" s="35"/>
      <c r="J108" s="35"/>
      <c r="K108" s="35"/>
      <c r="L108" s="57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30" customHeight="1">
      <c r="A109" s="33"/>
      <c r="B109" s="34"/>
      <c r="C109" s="35"/>
      <c r="D109" s="35"/>
      <c r="E109" s="70" t="str">
        <f>E9</f>
        <v xml:space="preserve">SO 111.1 - SO 111.1  VRN/DRN  Vedlejší a doplňkové rozpočtové náklady pro SO 111</v>
      </c>
      <c r="F109" s="35"/>
      <c r="G109" s="35"/>
      <c r="H109" s="35"/>
      <c r="I109" s="35"/>
      <c r="J109" s="35"/>
      <c r="K109" s="35"/>
      <c r="L109" s="57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6.96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12" customHeight="1">
      <c r="A111" s="33"/>
      <c r="B111" s="34"/>
      <c r="C111" s="29" t="s">
        <v>20</v>
      </c>
      <c r="D111" s="35"/>
      <c r="E111" s="35"/>
      <c r="F111" s="26" t="str">
        <f>F12</f>
        <v>k.ú. Všestary, Stránčice</v>
      </c>
      <c r="G111" s="35"/>
      <c r="H111" s="35"/>
      <c r="I111" s="29" t="s">
        <v>22</v>
      </c>
      <c r="J111" s="73" t="str">
        <f>IF(J12="","",J12)</f>
        <v>11. 10. 2023</v>
      </c>
      <c r="K111" s="35"/>
      <c r="L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5.15" customHeight="1">
      <c r="A113" s="33"/>
      <c r="B113" s="34"/>
      <c r="C113" s="29" t="s">
        <v>28</v>
      </c>
      <c r="D113" s="35"/>
      <c r="E113" s="35"/>
      <c r="F113" s="26" t="str">
        <f>E15</f>
        <v>Obec Všestary</v>
      </c>
      <c r="G113" s="35"/>
      <c r="H113" s="35"/>
      <c r="I113" s="29" t="s">
        <v>34</v>
      </c>
      <c r="J113" s="31" t="str">
        <f>E21</f>
        <v>ing. Miroslav Dvořan</v>
      </c>
      <c r="K113" s="35"/>
      <c r="L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5.15" customHeight="1">
      <c r="A114" s="33"/>
      <c r="B114" s="34"/>
      <c r="C114" s="29" t="s">
        <v>32</v>
      </c>
      <c r="D114" s="35"/>
      <c r="E114" s="35"/>
      <c r="F114" s="26" t="str">
        <f>IF(E18="","",E18)</f>
        <v xml:space="preserve"> </v>
      </c>
      <c r="G114" s="35"/>
      <c r="H114" s="35"/>
      <c r="I114" s="29" t="s">
        <v>37</v>
      </c>
      <c r="J114" s="31" t="str">
        <f>E24</f>
        <v>Roman Valík</v>
      </c>
      <c r="K114" s="35"/>
      <c r="L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0.32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11" customFormat="1" ht="29.28" customHeight="1">
      <c r="A116" s="186"/>
      <c r="B116" s="187"/>
      <c r="C116" s="188" t="s">
        <v>165</v>
      </c>
      <c r="D116" s="189" t="s">
        <v>65</v>
      </c>
      <c r="E116" s="189" t="s">
        <v>61</v>
      </c>
      <c r="F116" s="189" t="s">
        <v>62</v>
      </c>
      <c r="G116" s="189" t="s">
        <v>166</v>
      </c>
      <c r="H116" s="189" t="s">
        <v>167</v>
      </c>
      <c r="I116" s="189" t="s">
        <v>168</v>
      </c>
      <c r="J116" s="189" t="s">
        <v>155</v>
      </c>
      <c r="K116" s="190" t="s">
        <v>169</v>
      </c>
      <c r="L116" s="191"/>
      <c r="M116" s="94" t="s">
        <v>1</v>
      </c>
      <c r="N116" s="95" t="s">
        <v>44</v>
      </c>
      <c r="O116" s="95" t="s">
        <v>170</v>
      </c>
      <c r="P116" s="95" t="s">
        <v>171</v>
      </c>
      <c r="Q116" s="95" t="s">
        <v>172</v>
      </c>
      <c r="R116" s="95" t="s">
        <v>173</v>
      </c>
      <c r="S116" s="95" t="s">
        <v>174</v>
      </c>
      <c r="T116" s="96" t="s">
        <v>175</v>
      </c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6"/>
    </row>
    <row r="117" s="2" customFormat="1" ht="22.8" customHeight="1">
      <c r="A117" s="33"/>
      <c r="B117" s="34"/>
      <c r="C117" s="101" t="s">
        <v>176</v>
      </c>
      <c r="D117" s="35"/>
      <c r="E117" s="35"/>
      <c r="F117" s="35"/>
      <c r="G117" s="35"/>
      <c r="H117" s="35"/>
      <c r="I117" s="35"/>
      <c r="J117" s="192">
        <f>BK117</f>
        <v>0</v>
      </c>
      <c r="K117" s="35"/>
      <c r="L117" s="39"/>
      <c r="M117" s="97"/>
      <c r="N117" s="193"/>
      <c r="O117" s="98"/>
      <c r="P117" s="194">
        <f>P118</f>
        <v>0</v>
      </c>
      <c r="Q117" s="98"/>
      <c r="R117" s="194">
        <f>R118</f>
        <v>0</v>
      </c>
      <c r="S117" s="98"/>
      <c r="T117" s="195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7" t="s">
        <v>79</v>
      </c>
      <c r="AU117" s="17" t="s">
        <v>157</v>
      </c>
      <c r="BK117" s="196">
        <f>BK118</f>
        <v>0</v>
      </c>
    </row>
    <row r="118" s="12" customFormat="1" ht="25.92" customHeight="1">
      <c r="A118" s="12"/>
      <c r="B118" s="197"/>
      <c r="C118" s="198"/>
      <c r="D118" s="199" t="s">
        <v>79</v>
      </c>
      <c r="E118" s="200" t="s">
        <v>640</v>
      </c>
      <c r="F118" s="200" t="s">
        <v>641</v>
      </c>
      <c r="G118" s="198"/>
      <c r="H118" s="198"/>
      <c r="I118" s="198"/>
      <c r="J118" s="201">
        <f>BK118</f>
        <v>0</v>
      </c>
      <c r="K118" s="198"/>
      <c r="L118" s="202"/>
      <c r="M118" s="203"/>
      <c r="N118" s="204"/>
      <c r="O118" s="204"/>
      <c r="P118" s="205">
        <f>SUM(P119:P133)</f>
        <v>0</v>
      </c>
      <c r="Q118" s="204"/>
      <c r="R118" s="205">
        <f>SUM(R119:R133)</f>
        <v>0</v>
      </c>
      <c r="S118" s="204"/>
      <c r="T118" s="206">
        <f>SUM(T119:T133)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7" t="s">
        <v>205</v>
      </c>
      <c r="AT118" s="208" t="s">
        <v>79</v>
      </c>
      <c r="AU118" s="208" t="s">
        <v>80</v>
      </c>
      <c r="AY118" s="207" t="s">
        <v>179</v>
      </c>
      <c r="BK118" s="209">
        <f>SUM(BK119:BK133)</f>
        <v>0</v>
      </c>
    </row>
    <row r="119" s="2" customFormat="1" ht="16.5" customHeight="1">
      <c r="A119" s="33"/>
      <c r="B119" s="34"/>
      <c r="C119" s="212" t="s">
        <v>88</v>
      </c>
      <c r="D119" s="212" t="s">
        <v>181</v>
      </c>
      <c r="E119" s="213" t="s">
        <v>642</v>
      </c>
      <c r="F119" s="214" t="s">
        <v>643</v>
      </c>
      <c r="G119" s="215" t="s">
        <v>384</v>
      </c>
      <c r="H119" s="216">
        <v>1</v>
      </c>
      <c r="I119" s="217">
        <v>0</v>
      </c>
      <c r="J119" s="217">
        <f>ROUND(I119*H119,2)</f>
        <v>0</v>
      </c>
      <c r="K119" s="214" t="s">
        <v>1</v>
      </c>
      <c r="L119" s="39"/>
      <c r="M119" s="218" t="s">
        <v>1</v>
      </c>
      <c r="N119" s="219" t="s">
        <v>45</v>
      </c>
      <c r="O119" s="220">
        <v>0</v>
      </c>
      <c r="P119" s="220">
        <f>O119*H119</f>
        <v>0</v>
      </c>
      <c r="Q119" s="220">
        <v>0</v>
      </c>
      <c r="R119" s="220">
        <f>Q119*H119</f>
        <v>0</v>
      </c>
      <c r="S119" s="220">
        <v>0</v>
      </c>
      <c r="T119" s="221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22" t="s">
        <v>644</v>
      </c>
      <c r="AT119" s="222" t="s">
        <v>181</v>
      </c>
      <c r="AU119" s="222" t="s">
        <v>88</v>
      </c>
      <c r="AY119" s="17" t="s">
        <v>179</v>
      </c>
      <c r="BE119" s="223">
        <f>IF(N119="základní",J119,0)</f>
        <v>0</v>
      </c>
      <c r="BF119" s="223">
        <f>IF(N119="snížená",J119,0)</f>
        <v>0</v>
      </c>
      <c r="BG119" s="223">
        <f>IF(N119="zákl. přenesená",J119,0)</f>
        <v>0</v>
      </c>
      <c r="BH119" s="223">
        <f>IF(N119="sníž. přenesená",J119,0)</f>
        <v>0</v>
      </c>
      <c r="BI119" s="223">
        <f>IF(N119="nulová",J119,0)</f>
        <v>0</v>
      </c>
      <c r="BJ119" s="17" t="s">
        <v>88</v>
      </c>
      <c r="BK119" s="223">
        <f>ROUND(I119*H119,2)</f>
        <v>0</v>
      </c>
      <c r="BL119" s="17" t="s">
        <v>644</v>
      </c>
      <c r="BM119" s="222" t="s">
        <v>869</v>
      </c>
    </row>
    <row r="120" s="2" customFormat="1" ht="16.5" customHeight="1">
      <c r="A120" s="33"/>
      <c r="B120" s="34"/>
      <c r="C120" s="212" t="s">
        <v>90</v>
      </c>
      <c r="D120" s="212" t="s">
        <v>181</v>
      </c>
      <c r="E120" s="213" t="s">
        <v>646</v>
      </c>
      <c r="F120" s="214" t="s">
        <v>647</v>
      </c>
      <c r="G120" s="215" t="s">
        <v>384</v>
      </c>
      <c r="H120" s="216">
        <v>1</v>
      </c>
      <c r="I120" s="217">
        <v>0</v>
      </c>
      <c r="J120" s="217">
        <f>ROUND(I120*H120,2)</f>
        <v>0</v>
      </c>
      <c r="K120" s="214" t="s">
        <v>185</v>
      </c>
      <c r="L120" s="39"/>
      <c r="M120" s="218" t="s">
        <v>1</v>
      </c>
      <c r="N120" s="219" t="s">
        <v>45</v>
      </c>
      <c r="O120" s="220">
        <v>0</v>
      </c>
      <c r="P120" s="220">
        <f>O120*H120</f>
        <v>0</v>
      </c>
      <c r="Q120" s="220">
        <v>0</v>
      </c>
      <c r="R120" s="220">
        <f>Q120*H120</f>
        <v>0</v>
      </c>
      <c r="S120" s="220">
        <v>0</v>
      </c>
      <c r="T120" s="221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222" t="s">
        <v>644</v>
      </c>
      <c r="AT120" s="222" t="s">
        <v>181</v>
      </c>
      <c r="AU120" s="222" t="s">
        <v>88</v>
      </c>
      <c r="AY120" s="17" t="s">
        <v>179</v>
      </c>
      <c r="BE120" s="223">
        <f>IF(N120="základní",J120,0)</f>
        <v>0</v>
      </c>
      <c r="BF120" s="223">
        <f>IF(N120="snížená",J120,0)</f>
        <v>0</v>
      </c>
      <c r="BG120" s="223">
        <f>IF(N120="zákl. přenesená",J120,0)</f>
        <v>0</v>
      </c>
      <c r="BH120" s="223">
        <f>IF(N120="sníž. přenesená",J120,0)</f>
        <v>0</v>
      </c>
      <c r="BI120" s="223">
        <f>IF(N120="nulová",J120,0)</f>
        <v>0</v>
      </c>
      <c r="BJ120" s="17" t="s">
        <v>88</v>
      </c>
      <c r="BK120" s="223">
        <f>ROUND(I120*H120,2)</f>
        <v>0</v>
      </c>
      <c r="BL120" s="17" t="s">
        <v>644</v>
      </c>
      <c r="BM120" s="222" t="s">
        <v>870</v>
      </c>
    </row>
    <row r="121" s="2" customFormat="1" ht="16.5" customHeight="1">
      <c r="A121" s="33"/>
      <c r="B121" s="34"/>
      <c r="C121" s="212" t="s">
        <v>195</v>
      </c>
      <c r="D121" s="212" t="s">
        <v>181</v>
      </c>
      <c r="E121" s="213" t="s">
        <v>649</v>
      </c>
      <c r="F121" s="214" t="s">
        <v>650</v>
      </c>
      <c r="G121" s="215" t="s">
        <v>384</v>
      </c>
      <c r="H121" s="216">
        <v>1</v>
      </c>
      <c r="I121" s="217">
        <v>0</v>
      </c>
      <c r="J121" s="217">
        <f>ROUND(I121*H121,2)</f>
        <v>0</v>
      </c>
      <c r="K121" s="214" t="s">
        <v>185</v>
      </c>
      <c r="L121" s="39"/>
      <c r="M121" s="218" t="s">
        <v>1</v>
      </c>
      <c r="N121" s="219" t="s">
        <v>45</v>
      </c>
      <c r="O121" s="220">
        <v>0</v>
      </c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22" t="s">
        <v>644</v>
      </c>
      <c r="AT121" s="222" t="s">
        <v>181</v>
      </c>
      <c r="AU121" s="222" t="s">
        <v>88</v>
      </c>
      <c r="AY121" s="17" t="s">
        <v>179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7" t="s">
        <v>88</v>
      </c>
      <c r="BK121" s="223">
        <f>ROUND(I121*H121,2)</f>
        <v>0</v>
      </c>
      <c r="BL121" s="17" t="s">
        <v>644</v>
      </c>
      <c r="BM121" s="222" t="s">
        <v>871</v>
      </c>
    </row>
    <row r="122" s="2" customFormat="1" ht="16.5" customHeight="1">
      <c r="A122" s="33"/>
      <c r="B122" s="34"/>
      <c r="C122" s="212" t="s">
        <v>186</v>
      </c>
      <c r="D122" s="212" t="s">
        <v>181</v>
      </c>
      <c r="E122" s="213" t="s">
        <v>652</v>
      </c>
      <c r="F122" s="214" t="s">
        <v>653</v>
      </c>
      <c r="G122" s="215" t="s">
        <v>384</v>
      </c>
      <c r="H122" s="216">
        <v>1</v>
      </c>
      <c r="I122" s="217">
        <v>0</v>
      </c>
      <c r="J122" s="217">
        <f>ROUND(I122*H122,2)</f>
        <v>0</v>
      </c>
      <c r="K122" s="214" t="s">
        <v>1</v>
      </c>
      <c r="L122" s="39"/>
      <c r="M122" s="218" t="s">
        <v>1</v>
      </c>
      <c r="N122" s="219" t="s">
        <v>45</v>
      </c>
      <c r="O122" s="220">
        <v>0</v>
      </c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22" t="s">
        <v>644</v>
      </c>
      <c r="AT122" s="222" t="s">
        <v>181</v>
      </c>
      <c r="AU122" s="222" t="s">
        <v>88</v>
      </c>
      <c r="AY122" s="17" t="s">
        <v>179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7" t="s">
        <v>88</v>
      </c>
      <c r="BK122" s="223">
        <f>ROUND(I122*H122,2)</f>
        <v>0</v>
      </c>
      <c r="BL122" s="17" t="s">
        <v>644</v>
      </c>
      <c r="BM122" s="222" t="s">
        <v>872</v>
      </c>
    </row>
    <row r="123" s="2" customFormat="1" ht="16.5" customHeight="1">
      <c r="A123" s="33"/>
      <c r="B123" s="34"/>
      <c r="C123" s="212" t="s">
        <v>205</v>
      </c>
      <c r="D123" s="212" t="s">
        <v>181</v>
      </c>
      <c r="E123" s="213" t="s">
        <v>655</v>
      </c>
      <c r="F123" s="214" t="s">
        <v>656</v>
      </c>
      <c r="G123" s="215" t="s">
        <v>384</v>
      </c>
      <c r="H123" s="216">
        <v>1</v>
      </c>
      <c r="I123" s="217">
        <v>0</v>
      </c>
      <c r="J123" s="217">
        <f>ROUND(I123*H123,2)</f>
        <v>0</v>
      </c>
      <c r="K123" s="214" t="s">
        <v>1</v>
      </c>
      <c r="L123" s="39"/>
      <c r="M123" s="218" t="s">
        <v>1</v>
      </c>
      <c r="N123" s="219" t="s">
        <v>45</v>
      </c>
      <c r="O123" s="220">
        <v>0</v>
      </c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22" t="s">
        <v>644</v>
      </c>
      <c r="AT123" s="222" t="s">
        <v>181</v>
      </c>
      <c r="AU123" s="222" t="s">
        <v>88</v>
      </c>
      <c r="AY123" s="17" t="s">
        <v>179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7" t="s">
        <v>88</v>
      </c>
      <c r="BK123" s="223">
        <f>ROUND(I123*H123,2)</f>
        <v>0</v>
      </c>
      <c r="BL123" s="17" t="s">
        <v>644</v>
      </c>
      <c r="BM123" s="222" t="s">
        <v>873</v>
      </c>
    </row>
    <row r="124" s="14" customFormat="1">
      <c r="A124" s="14"/>
      <c r="B124" s="234"/>
      <c r="C124" s="235"/>
      <c r="D124" s="226" t="s">
        <v>188</v>
      </c>
      <c r="E124" s="236" t="s">
        <v>1</v>
      </c>
      <c r="F124" s="237" t="s">
        <v>658</v>
      </c>
      <c r="G124" s="235"/>
      <c r="H124" s="238">
        <v>1</v>
      </c>
      <c r="I124" s="235"/>
      <c r="J124" s="235"/>
      <c r="K124" s="235"/>
      <c r="L124" s="239"/>
      <c r="M124" s="240"/>
      <c r="N124" s="241"/>
      <c r="O124" s="241"/>
      <c r="P124" s="241"/>
      <c r="Q124" s="241"/>
      <c r="R124" s="241"/>
      <c r="S124" s="241"/>
      <c r="T124" s="24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3" t="s">
        <v>188</v>
      </c>
      <c r="AU124" s="243" t="s">
        <v>88</v>
      </c>
      <c r="AV124" s="14" t="s">
        <v>90</v>
      </c>
      <c r="AW124" s="14" t="s">
        <v>36</v>
      </c>
      <c r="AX124" s="14" t="s">
        <v>88</v>
      </c>
      <c r="AY124" s="243" t="s">
        <v>179</v>
      </c>
    </row>
    <row r="125" s="2" customFormat="1" ht="16.5" customHeight="1">
      <c r="A125" s="33"/>
      <c r="B125" s="34"/>
      <c r="C125" s="212" t="s">
        <v>211</v>
      </c>
      <c r="D125" s="212" t="s">
        <v>181</v>
      </c>
      <c r="E125" s="213" t="s">
        <v>659</v>
      </c>
      <c r="F125" s="214" t="s">
        <v>660</v>
      </c>
      <c r="G125" s="215" t="s">
        <v>384</v>
      </c>
      <c r="H125" s="216">
        <v>1</v>
      </c>
      <c r="I125" s="217">
        <v>0</v>
      </c>
      <c r="J125" s="217">
        <f>ROUND(I125*H125,2)</f>
        <v>0</v>
      </c>
      <c r="K125" s="214" t="s">
        <v>661</v>
      </c>
      <c r="L125" s="39"/>
      <c r="M125" s="218" t="s">
        <v>1</v>
      </c>
      <c r="N125" s="219" t="s">
        <v>45</v>
      </c>
      <c r="O125" s="220">
        <v>0</v>
      </c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22" t="s">
        <v>644</v>
      </c>
      <c r="AT125" s="222" t="s">
        <v>181</v>
      </c>
      <c r="AU125" s="222" t="s">
        <v>88</v>
      </c>
      <c r="AY125" s="17" t="s">
        <v>179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7" t="s">
        <v>88</v>
      </c>
      <c r="BK125" s="223">
        <f>ROUND(I125*H125,2)</f>
        <v>0</v>
      </c>
      <c r="BL125" s="17" t="s">
        <v>644</v>
      </c>
      <c r="BM125" s="222" t="s">
        <v>874</v>
      </c>
    </row>
    <row r="126" s="2" customFormat="1" ht="16.5" customHeight="1">
      <c r="A126" s="33"/>
      <c r="B126" s="34"/>
      <c r="C126" s="212" t="s">
        <v>216</v>
      </c>
      <c r="D126" s="212" t="s">
        <v>181</v>
      </c>
      <c r="E126" s="213" t="s">
        <v>663</v>
      </c>
      <c r="F126" s="214" t="s">
        <v>664</v>
      </c>
      <c r="G126" s="215" t="s">
        <v>384</v>
      </c>
      <c r="H126" s="216">
        <v>1</v>
      </c>
      <c r="I126" s="217">
        <v>0</v>
      </c>
      <c r="J126" s="217">
        <f>ROUND(I126*H126,2)</f>
        <v>0</v>
      </c>
      <c r="K126" s="214" t="s">
        <v>1</v>
      </c>
      <c r="L126" s="39"/>
      <c r="M126" s="218" t="s">
        <v>1</v>
      </c>
      <c r="N126" s="219" t="s">
        <v>45</v>
      </c>
      <c r="O126" s="220">
        <v>0</v>
      </c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22" t="s">
        <v>644</v>
      </c>
      <c r="AT126" s="222" t="s">
        <v>181</v>
      </c>
      <c r="AU126" s="222" t="s">
        <v>88</v>
      </c>
      <c r="AY126" s="17" t="s">
        <v>179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7" t="s">
        <v>88</v>
      </c>
      <c r="BK126" s="223">
        <f>ROUND(I126*H126,2)</f>
        <v>0</v>
      </c>
      <c r="BL126" s="17" t="s">
        <v>644</v>
      </c>
      <c r="BM126" s="222" t="s">
        <v>875</v>
      </c>
    </row>
    <row r="127" s="2" customFormat="1" ht="16.5" customHeight="1">
      <c r="A127" s="33"/>
      <c r="B127" s="34"/>
      <c r="C127" s="212" t="s">
        <v>124</v>
      </c>
      <c r="D127" s="212" t="s">
        <v>181</v>
      </c>
      <c r="E127" s="213" t="s">
        <v>666</v>
      </c>
      <c r="F127" s="214" t="s">
        <v>667</v>
      </c>
      <c r="G127" s="215" t="s">
        <v>384</v>
      </c>
      <c r="H127" s="216">
        <v>1</v>
      </c>
      <c r="I127" s="217">
        <v>0</v>
      </c>
      <c r="J127" s="217">
        <f>ROUND(I127*H127,2)</f>
        <v>0</v>
      </c>
      <c r="K127" s="214" t="s">
        <v>661</v>
      </c>
      <c r="L127" s="39"/>
      <c r="M127" s="218" t="s">
        <v>1</v>
      </c>
      <c r="N127" s="219" t="s">
        <v>45</v>
      </c>
      <c r="O127" s="220">
        <v>0</v>
      </c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22" t="s">
        <v>644</v>
      </c>
      <c r="AT127" s="222" t="s">
        <v>181</v>
      </c>
      <c r="AU127" s="222" t="s">
        <v>88</v>
      </c>
      <c r="AY127" s="17" t="s">
        <v>179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7" t="s">
        <v>88</v>
      </c>
      <c r="BK127" s="223">
        <f>ROUND(I127*H127,2)</f>
        <v>0</v>
      </c>
      <c r="BL127" s="17" t="s">
        <v>644</v>
      </c>
      <c r="BM127" s="222" t="s">
        <v>876</v>
      </c>
    </row>
    <row r="128" s="2" customFormat="1" ht="16.5" customHeight="1">
      <c r="A128" s="33"/>
      <c r="B128" s="34"/>
      <c r="C128" s="212" t="s">
        <v>227</v>
      </c>
      <c r="D128" s="212" t="s">
        <v>181</v>
      </c>
      <c r="E128" s="213" t="s">
        <v>669</v>
      </c>
      <c r="F128" s="214" t="s">
        <v>670</v>
      </c>
      <c r="G128" s="215" t="s">
        <v>384</v>
      </c>
      <c r="H128" s="216">
        <v>1</v>
      </c>
      <c r="I128" s="217">
        <v>0</v>
      </c>
      <c r="J128" s="217">
        <f>ROUND(I128*H128,2)</f>
        <v>0</v>
      </c>
      <c r="K128" s="214" t="s">
        <v>1</v>
      </c>
      <c r="L128" s="39"/>
      <c r="M128" s="218" t="s">
        <v>1</v>
      </c>
      <c r="N128" s="219" t="s">
        <v>45</v>
      </c>
      <c r="O128" s="220">
        <v>0</v>
      </c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22" t="s">
        <v>644</v>
      </c>
      <c r="AT128" s="222" t="s">
        <v>181</v>
      </c>
      <c r="AU128" s="222" t="s">
        <v>88</v>
      </c>
      <c r="AY128" s="17" t="s">
        <v>179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7" t="s">
        <v>88</v>
      </c>
      <c r="BK128" s="223">
        <f>ROUND(I128*H128,2)</f>
        <v>0</v>
      </c>
      <c r="BL128" s="17" t="s">
        <v>644</v>
      </c>
      <c r="BM128" s="222" t="s">
        <v>877</v>
      </c>
    </row>
    <row r="129" s="2" customFormat="1" ht="16.5" customHeight="1">
      <c r="A129" s="33"/>
      <c r="B129" s="34"/>
      <c r="C129" s="212" t="s">
        <v>232</v>
      </c>
      <c r="D129" s="212" t="s">
        <v>181</v>
      </c>
      <c r="E129" s="213" t="s">
        <v>672</v>
      </c>
      <c r="F129" s="214" t="s">
        <v>673</v>
      </c>
      <c r="G129" s="215" t="s">
        <v>384</v>
      </c>
      <c r="H129" s="216">
        <v>1</v>
      </c>
      <c r="I129" s="217">
        <v>0</v>
      </c>
      <c r="J129" s="217">
        <f>ROUND(I129*H129,2)</f>
        <v>0</v>
      </c>
      <c r="K129" s="214" t="s">
        <v>223</v>
      </c>
      <c r="L129" s="39"/>
      <c r="M129" s="218" t="s">
        <v>1</v>
      </c>
      <c r="N129" s="219" t="s">
        <v>45</v>
      </c>
      <c r="O129" s="220">
        <v>0</v>
      </c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22" t="s">
        <v>644</v>
      </c>
      <c r="AT129" s="222" t="s">
        <v>181</v>
      </c>
      <c r="AU129" s="222" t="s">
        <v>88</v>
      </c>
      <c r="AY129" s="17" t="s">
        <v>179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7" t="s">
        <v>88</v>
      </c>
      <c r="BK129" s="223">
        <f>ROUND(I129*H129,2)</f>
        <v>0</v>
      </c>
      <c r="BL129" s="17" t="s">
        <v>644</v>
      </c>
      <c r="BM129" s="222" t="s">
        <v>878</v>
      </c>
    </row>
    <row r="130" s="13" customFormat="1">
      <c r="A130" s="13"/>
      <c r="B130" s="224"/>
      <c r="C130" s="225"/>
      <c r="D130" s="226" t="s">
        <v>188</v>
      </c>
      <c r="E130" s="227" t="s">
        <v>1</v>
      </c>
      <c r="F130" s="228" t="s">
        <v>675</v>
      </c>
      <c r="G130" s="225"/>
      <c r="H130" s="227" t="s">
        <v>1</v>
      </c>
      <c r="I130" s="225"/>
      <c r="J130" s="225"/>
      <c r="K130" s="225"/>
      <c r="L130" s="229"/>
      <c r="M130" s="230"/>
      <c r="N130" s="231"/>
      <c r="O130" s="231"/>
      <c r="P130" s="231"/>
      <c r="Q130" s="231"/>
      <c r="R130" s="231"/>
      <c r="S130" s="231"/>
      <c r="T130" s="23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3" t="s">
        <v>188</v>
      </c>
      <c r="AU130" s="233" t="s">
        <v>88</v>
      </c>
      <c r="AV130" s="13" t="s">
        <v>88</v>
      </c>
      <c r="AW130" s="13" t="s">
        <v>36</v>
      </c>
      <c r="AX130" s="13" t="s">
        <v>80</v>
      </c>
      <c r="AY130" s="233" t="s">
        <v>179</v>
      </c>
    </row>
    <row r="131" s="13" customFormat="1">
      <c r="A131" s="13"/>
      <c r="B131" s="224"/>
      <c r="C131" s="225"/>
      <c r="D131" s="226" t="s">
        <v>188</v>
      </c>
      <c r="E131" s="227" t="s">
        <v>1</v>
      </c>
      <c r="F131" s="228" t="s">
        <v>676</v>
      </c>
      <c r="G131" s="225"/>
      <c r="H131" s="227" t="s">
        <v>1</v>
      </c>
      <c r="I131" s="225"/>
      <c r="J131" s="225"/>
      <c r="K131" s="225"/>
      <c r="L131" s="229"/>
      <c r="M131" s="230"/>
      <c r="N131" s="231"/>
      <c r="O131" s="231"/>
      <c r="P131" s="231"/>
      <c r="Q131" s="231"/>
      <c r="R131" s="231"/>
      <c r="S131" s="231"/>
      <c r="T131" s="23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3" t="s">
        <v>188</v>
      </c>
      <c r="AU131" s="233" t="s">
        <v>88</v>
      </c>
      <c r="AV131" s="13" t="s">
        <v>88</v>
      </c>
      <c r="AW131" s="13" t="s">
        <v>36</v>
      </c>
      <c r="AX131" s="13" t="s">
        <v>80</v>
      </c>
      <c r="AY131" s="233" t="s">
        <v>179</v>
      </c>
    </row>
    <row r="132" s="14" customFormat="1">
      <c r="A132" s="14"/>
      <c r="B132" s="234"/>
      <c r="C132" s="235"/>
      <c r="D132" s="226" t="s">
        <v>188</v>
      </c>
      <c r="E132" s="236" t="s">
        <v>1</v>
      </c>
      <c r="F132" s="237" t="s">
        <v>677</v>
      </c>
      <c r="G132" s="235"/>
      <c r="H132" s="238">
        <v>1</v>
      </c>
      <c r="I132" s="235"/>
      <c r="J132" s="235"/>
      <c r="K132" s="235"/>
      <c r="L132" s="239"/>
      <c r="M132" s="240"/>
      <c r="N132" s="241"/>
      <c r="O132" s="241"/>
      <c r="P132" s="241"/>
      <c r="Q132" s="241"/>
      <c r="R132" s="241"/>
      <c r="S132" s="241"/>
      <c r="T132" s="24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3" t="s">
        <v>188</v>
      </c>
      <c r="AU132" s="243" t="s">
        <v>88</v>
      </c>
      <c r="AV132" s="14" t="s">
        <v>90</v>
      </c>
      <c r="AW132" s="14" t="s">
        <v>36</v>
      </c>
      <c r="AX132" s="14" t="s">
        <v>88</v>
      </c>
      <c r="AY132" s="243" t="s">
        <v>179</v>
      </c>
    </row>
    <row r="133" s="2" customFormat="1" ht="16.5" customHeight="1">
      <c r="A133" s="33"/>
      <c r="B133" s="34"/>
      <c r="C133" s="212" t="s">
        <v>237</v>
      </c>
      <c r="D133" s="212" t="s">
        <v>181</v>
      </c>
      <c r="E133" s="213" t="s">
        <v>678</v>
      </c>
      <c r="F133" s="214" t="s">
        <v>679</v>
      </c>
      <c r="G133" s="215" t="s">
        <v>384</v>
      </c>
      <c r="H133" s="216">
        <v>1</v>
      </c>
      <c r="I133" s="217">
        <v>0</v>
      </c>
      <c r="J133" s="217">
        <f>ROUND(I133*H133,2)</f>
        <v>0</v>
      </c>
      <c r="K133" s="214" t="s">
        <v>185</v>
      </c>
      <c r="L133" s="39"/>
      <c r="M133" s="263" t="s">
        <v>1</v>
      </c>
      <c r="N133" s="264" t="s">
        <v>45</v>
      </c>
      <c r="O133" s="265">
        <v>0</v>
      </c>
      <c r="P133" s="265">
        <f>O133*H133</f>
        <v>0</v>
      </c>
      <c r="Q133" s="265">
        <v>0</v>
      </c>
      <c r="R133" s="265">
        <f>Q133*H133</f>
        <v>0</v>
      </c>
      <c r="S133" s="265">
        <v>0</v>
      </c>
      <c r="T133" s="266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22" t="s">
        <v>644</v>
      </c>
      <c r="AT133" s="222" t="s">
        <v>181</v>
      </c>
      <c r="AU133" s="222" t="s">
        <v>88</v>
      </c>
      <c r="AY133" s="17" t="s">
        <v>179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7" t="s">
        <v>88</v>
      </c>
      <c r="BK133" s="223">
        <f>ROUND(I133*H133,2)</f>
        <v>0</v>
      </c>
      <c r="BL133" s="17" t="s">
        <v>644</v>
      </c>
      <c r="BM133" s="222" t="s">
        <v>879</v>
      </c>
    </row>
    <row r="134" s="2" customFormat="1" ht="6.96" customHeight="1">
      <c r="A134" s="33"/>
      <c r="B134" s="60"/>
      <c r="C134" s="61"/>
      <c r="D134" s="61"/>
      <c r="E134" s="61"/>
      <c r="F134" s="61"/>
      <c r="G134" s="61"/>
      <c r="H134" s="61"/>
      <c r="I134" s="61"/>
      <c r="J134" s="61"/>
      <c r="K134" s="61"/>
      <c r="L134" s="39"/>
      <c r="M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</sheetData>
  <sheetProtection sheet="1" autoFilter="0" formatColumns="0" formatRows="0" objects="1" scenarios="1" spinCount="100000" saltValue="REw/fmPmBKFGkH08mm0NfBxQjfH19dxE9zGSYhRHc+1YJQIlOqK7XAoqzhWNhF3FkNwcuXKcvN6qhxPAqlulQg==" hashValue="c34bnT+jegMjihXyV3XKfZ4nzV7VMXHxLG+TAOc1El7m3zPN2BRVRh5qufYc4Uc7+5apoZ7EupP63JXmTfCw+w==" algorithmName="SHA-512" password="F8A3"/>
  <autoFilter ref="C116:K133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Lenovo-PC\Roman</dc:creator>
  <cp:lastModifiedBy>Lenovo-PC\Roman</cp:lastModifiedBy>
  <dcterms:created xsi:type="dcterms:W3CDTF">2023-12-13T22:12:50Z</dcterms:created>
  <dcterms:modified xsi:type="dcterms:W3CDTF">2023-12-13T22:13:05Z</dcterms:modified>
</cp:coreProperties>
</file>